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SIL TABLO" sheetId="7" r:id="rId1"/>
    <sheet name="GELİR" sheetId="2" r:id="rId2"/>
    <sheet name="MÜKELLEF SAY." sheetId="3" r:id="rId3"/>
    <sheet name="MİLE" sheetId="4" r:id="rId4"/>
    <sheet name="MİLE2" sheetId="10" r:id="rId5"/>
    <sheet name="BÜTÇE GEL.GİD." sheetId="5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J16" i="10" l="1"/>
  <c r="I16" i="10"/>
  <c r="H16" i="10"/>
  <c r="G16" i="10"/>
  <c r="F16" i="10"/>
  <c r="E16" i="10"/>
  <c r="D16" i="10"/>
  <c r="C16" i="10"/>
  <c r="D17" i="4"/>
  <c r="C17" i="4"/>
  <c r="E9" i="2" l="1"/>
  <c r="G9" i="2"/>
  <c r="C9" i="2"/>
  <c r="I28" i="2" l="1"/>
  <c r="G23" i="2" l="1"/>
  <c r="J21" i="5" l="1"/>
  <c r="E21" i="5"/>
  <c r="G19" i="2" l="1"/>
  <c r="E15" i="4" l="1"/>
  <c r="E16" i="4"/>
  <c r="E34" i="5" l="1"/>
  <c r="F34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C33" i="2"/>
  <c r="I34" i="5" l="1"/>
  <c r="J34" i="5"/>
  <c r="H34" i="5"/>
  <c r="D34" i="5"/>
  <c r="G12" i="5"/>
  <c r="G13" i="5"/>
  <c r="G14" i="5"/>
  <c r="G15" i="5"/>
  <c r="G16" i="5"/>
  <c r="G17" i="5"/>
  <c r="I10" i="5"/>
  <c r="J10" i="5"/>
  <c r="H10" i="5"/>
  <c r="E10" i="5"/>
  <c r="E36" i="5" s="1"/>
  <c r="F10" i="5"/>
  <c r="F36" i="5" s="1"/>
  <c r="D10" i="5"/>
  <c r="I15" i="4"/>
  <c r="I16" i="4"/>
  <c r="I36" i="5" l="1"/>
  <c r="H36" i="5"/>
  <c r="J36" i="5"/>
  <c r="D36" i="5"/>
  <c r="G34" i="5"/>
  <c r="C7" i="3"/>
  <c r="D22" i="10"/>
  <c r="D24" i="10" s="1"/>
  <c r="E22" i="10"/>
  <c r="E24" i="10" s="1"/>
  <c r="F22" i="10"/>
  <c r="F24" i="10" s="1"/>
  <c r="G22" i="10"/>
  <c r="G24" i="10" s="1"/>
  <c r="H22" i="10"/>
  <c r="H24" i="10" s="1"/>
  <c r="I22" i="10"/>
  <c r="I24" i="10" s="1"/>
  <c r="J22" i="10"/>
  <c r="J24" i="10" s="1"/>
  <c r="C22" i="10"/>
  <c r="C24" i="10" s="1"/>
  <c r="H18" i="4" l="1"/>
  <c r="E18" i="4"/>
  <c r="I18" i="4" l="1"/>
  <c r="H22" i="4"/>
  <c r="E22" i="4"/>
  <c r="I22" i="4" l="1"/>
  <c r="H20" i="4"/>
  <c r="E20" i="4"/>
  <c r="J30" i="2"/>
  <c r="I30" i="2"/>
  <c r="I20" i="4" l="1"/>
  <c r="H14" i="4"/>
  <c r="E14" i="4"/>
  <c r="I14" i="4" l="1"/>
  <c r="H19" i="4"/>
  <c r="E19" i="4"/>
  <c r="I19" i="4" l="1"/>
  <c r="J27" i="2"/>
  <c r="I20" i="2" l="1"/>
  <c r="I10" i="2" l="1"/>
  <c r="J17" i="2" l="1"/>
  <c r="I17" i="2"/>
  <c r="I40" i="7" l="1"/>
  <c r="J40" i="7"/>
  <c r="H40" i="7"/>
  <c r="J32" i="7" l="1"/>
  <c r="F20" i="7"/>
  <c r="H20" i="7"/>
  <c r="D20" i="7"/>
  <c r="J7" i="2" l="1"/>
  <c r="J8" i="2"/>
  <c r="J10" i="2"/>
  <c r="J11" i="2"/>
  <c r="J12" i="2"/>
  <c r="J13" i="2"/>
  <c r="J14" i="2"/>
  <c r="J16" i="2"/>
  <c r="J18" i="2"/>
  <c r="J19" i="2"/>
  <c r="J20" i="2"/>
  <c r="J21" i="2"/>
  <c r="J22" i="2"/>
  <c r="J23" i="2"/>
  <c r="J28" i="2"/>
  <c r="I6" i="7" l="1"/>
  <c r="I5" i="7"/>
  <c r="J6" i="2"/>
  <c r="E13" i="7" l="1"/>
  <c r="C13" i="7"/>
  <c r="J9" i="2" l="1"/>
  <c r="G13" i="7"/>
  <c r="K17" i="10" l="1"/>
  <c r="K21" i="10"/>
  <c r="K20" i="10"/>
  <c r="K19" i="10"/>
  <c r="K18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2" i="10" l="1"/>
  <c r="K24" i="10" s="1"/>
  <c r="C23" i="4"/>
  <c r="G33" i="2" l="1"/>
  <c r="E33" i="2"/>
  <c r="E14" i="7" s="1"/>
  <c r="J33" i="2" l="1"/>
  <c r="E15" i="7"/>
  <c r="G34" i="2"/>
  <c r="G14" i="7"/>
  <c r="G15" i="7" s="1"/>
  <c r="C34" i="2"/>
  <c r="C14" i="7"/>
  <c r="E34" i="2"/>
  <c r="C15" i="7" l="1"/>
  <c r="J34" i="2"/>
  <c r="G7" i="5"/>
  <c r="G10" i="5" s="1"/>
  <c r="G36" i="5" s="1"/>
  <c r="G11" i="5"/>
  <c r="E40" i="7" l="1"/>
  <c r="F40" i="7"/>
  <c r="D40" i="7"/>
  <c r="G39" i="7"/>
  <c r="G38" i="7"/>
  <c r="H44" i="7"/>
  <c r="I32" i="7"/>
  <c r="H32" i="7"/>
  <c r="G32" i="7"/>
  <c r="F32" i="7"/>
  <c r="E32" i="7"/>
  <c r="D32" i="7"/>
  <c r="C32" i="7"/>
  <c r="K31" i="7"/>
  <c r="K30" i="7"/>
  <c r="G27" i="7"/>
  <c r="F27" i="7"/>
  <c r="D27" i="7"/>
  <c r="C27" i="7"/>
  <c r="H26" i="7"/>
  <c r="E26" i="7"/>
  <c r="H25" i="7"/>
  <c r="E25" i="7"/>
  <c r="J19" i="7"/>
  <c r="J18" i="7"/>
  <c r="I8" i="7"/>
  <c r="G7" i="7"/>
  <c r="E7" i="7"/>
  <c r="G40" i="7" l="1"/>
  <c r="E27" i="7"/>
  <c r="I7" i="7"/>
  <c r="I26" i="7"/>
  <c r="H27" i="7"/>
  <c r="J20" i="7"/>
  <c r="I25" i="7"/>
  <c r="K32" i="7"/>
  <c r="I27" i="7" l="1"/>
  <c r="H7" i="4"/>
  <c r="H8" i="4"/>
  <c r="H9" i="4"/>
  <c r="H10" i="4"/>
  <c r="H11" i="4"/>
  <c r="H12" i="4"/>
  <c r="H13" i="4"/>
  <c r="H17" i="4"/>
  <c r="H21" i="4"/>
  <c r="H6" i="4"/>
  <c r="E7" i="4"/>
  <c r="E8" i="4"/>
  <c r="E9" i="4"/>
  <c r="E10" i="4"/>
  <c r="E11" i="4"/>
  <c r="E12" i="4"/>
  <c r="E13" i="4"/>
  <c r="E17" i="4"/>
  <c r="E21" i="4"/>
  <c r="E6" i="4"/>
  <c r="I21" i="4" l="1"/>
  <c r="I17" i="4"/>
  <c r="I11" i="4"/>
  <c r="I7" i="4"/>
  <c r="I10" i="4"/>
  <c r="I13" i="4"/>
  <c r="I9" i="4"/>
  <c r="I6" i="4"/>
  <c r="I12" i="4"/>
  <c r="I8" i="4"/>
  <c r="D23" i="4"/>
  <c r="D25" i="4" s="1"/>
  <c r="F23" i="4"/>
  <c r="F25" i="4" s="1"/>
  <c r="G23" i="4"/>
  <c r="G25" i="4" s="1"/>
  <c r="C25" i="4"/>
  <c r="E32" i="3"/>
  <c r="G32" i="3"/>
  <c r="C32" i="3"/>
  <c r="I32" i="3" l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9" i="3"/>
  <c r="I6" i="3"/>
  <c r="I5" i="3"/>
  <c r="E7" i="3" l="1"/>
  <c r="E34" i="3" s="1"/>
  <c r="G7" i="3"/>
  <c r="G34" i="3" s="1"/>
  <c r="I7" i="3" l="1"/>
  <c r="I34" i="3" s="1"/>
  <c r="C34" i="3"/>
  <c r="E5" i="4" l="1"/>
  <c r="H5" i="4" l="1"/>
  <c r="E23" i="4"/>
  <c r="E25" i="4" l="1"/>
  <c r="H23" i="4"/>
  <c r="H25" i="4" s="1"/>
  <c r="I5" i="4"/>
  <c r="I23" i="4" l="1"/>
  <c r="I25" i="4" s="1"/>
</calcChain>
</file>

<file path=xl/sharedStrings.xml><?xml version="1.0" encoding="utf-8"?>
<sst xmlns="http://schemas.openxmlformats.org/spreadsheetml/2006/main" count="250" uniqueCount="91">
  <si>
    <t>DEFTERDARLIK AYLIK BİLGİ FORMU (ÖZET)</t>
  </si>
  <si>
    <t>İLİMİZ MERKEZ VE İLÇE TEŞKİLATI PERSONEL DAĞILIMI</t>
  </si>
  <si>
    <t>PERSONEL DURUMU</t>
  </si>
  <si>
    <t>MERKEZ</t>
  </si>
  <si>
    <t>İLÇELER</t>
  </si>
  <si>
    <t>TOPLAM</t>
  </si>
  <si>
    <t>BAKANLIK ATAMALI</t>
  </si>
  <si>
    <t>VALİLİK ATAMALI</t>
  </si>
  <si>
    <t>TAŞIT DURUMU</t>
  </si>
  <si>
    <t>TAHAKKUK</t>
  </si>
  <si>
    <t>TAHSİLAT</t>
  </si>
  <si>
    <t>MÜKELLEF SAYILARI</t>
  </si>
  <si>
    <t>GERÇEK USÜL</t>
  </si>
  <si>
    <t>BASİT  USÜL</t>
  </si>
  <si>
    <t>KURUMLAR VERGİSİ</t>
  </si>
  <si>
    <t>GENEL TOPLAM</t>
  </si>
  <si>
    <t>İLİMİZ MERKEZ VE İLÇELERDE BULUNAN HAZİNE TAŞINMAZLARI</t>
  </si>
  <si>
    <t>TESCİLLİ    (İRATLI)</t>
  </si>
  <si>
    <t>TESCİLLİ               (TAHSİSLİ)</t>
  </si>
  <si>
    <t>DEV.HÜK.VE TAS.ALT.</t>
  </si>
  <si>
    <t>DEV.HÜK.VE TAS.ALT. (TAHSİSLİ)</t>
  </si>
  <si>
    <t>ADEDİ</t>
  </si>
  <si>
    <t>MİLLİ   EMLAK   GELİRLERİ</t>
  </si>
  <si>
    <t>TAŞINMAZ SATIŞ     GELİRLERİ</t>
  </si>
  <si>
    <t>TAŞINMAZ KİRA GELİRLERİ</t>
  </si>
  <si>
    <t>LOJMAN KİRA GELİRLERİ</t>
  </si>
  <si>
    <t>ECRİMİSİL</t>
  </si>
  <si>
    <t>ÖN İZİN,    KUL.İZNİ GEL.</t>
  </si>
  <si>
    <t>İRTİFAK HAKKI GEL.</t>
  </si>
  <si>
    <t>TAŞINIR SATIŞ GEL.</t>
  </si>
  <si>
    <t>DİĞER GELİRLER</t>
  </si>
  <si>
    <t>Merkez</t>
  </si>
  <si>
    <t>İlçeler</t>
  </si>
  <si>
    <t>RET VE İADELER</t>
  </si>
  <si>
    <t>BÜTÇE GİDERİ TOPLAMI</t>
  </si>
  <si>
    <t>DERDEST DAVALAR</t>
  </si>
  <si>
    <t>DERDEST HUKUK DAVALARI</t>
  </si>
  <si>
    <t>DERDEST CEZA DAVALARI</t>
  </si>
  <si>
    <t>İCRA TAKİP DOSYALARI</t>
  </si>
  <si>
    <t>HAZİNE AVUKATI SAYISI</t>
  </si>
  <si>
    <t>BAŞMAKÇI MALMÜD.</t>
  </si>
  <si>
    <t>BAYAT MALMÜD.</t>
  </si>
  <si>
    <t>BOLVADİN MALMÜD.</t>
  </si>
  <si>
    <t>ÇAY MALMÜD.</t>
  </si>
  <si>
    <t>ÇOBANLAR MALMÜD.</t>
  </si>
  <si>
    <t>DAZKIRI MALMÜD.</t>
  </si>
  <si>
    <t>DİNAR MALMÜD.</t>
  </si>
  <si>
    <t>EMİRDAĞ MALMÜD.</t>
  </si>
  <si>
    <t>EVCİLER MALMÜD.</t>
  </si>
  <si>
    <t>HOCALAR MALMÜD.</t>
  </si>
  <si>
    <t>İHSANİYE MALMÜD.</t>
  </si>
  <si>
    <t>İSCEHİSAR MALMÜD.</t>
  </si>
  <si>
    <t>KIZILÖREN MALMÜD.</t>
  </si>
  <si>
    <t>SANDIKLI MALMÜD.</t>
  </si>
  <si>
    <t>SİNANPAŞA MALMÜD.</t>
  </si>
  <si>
    <t>SULTANDAĞI MALMÜD.</t>
  </si>
  <si>
    <t>ŞUHUT MALMÜD.</t>
  </si>
  <si>
    <t>BOLVADİN VD.MD.</t>
  </si>
  <si>
    <t>ÇAY VD.MD.</t>
  </si>
  <si>
    <t>DİNAR VD.MD.</t>
  </si>
  <si>
    <t>EMİRDAĞ VD.MD.</t>
  </si>
  <si>
    <t>SANDIKLI VD.MD.</t>
  </si>
  <si>
    <t>BİRİMİN ADI</t>
  </si>
  <si>
    <t>GERÇEK</t>
  </si>
  <si>
    <t>BASİT</t>
  </si>
  <si>
    <t>KURUMLAR</t>
  </si>
  <si>
    <t>KOCATEPE VD.MD.</t>
  </si>
  <si>
    <t>TINAZTEPE VD.MD.</t>
  </si>
  <si>
    <t>MİLLİ EMLAK MÜD.</t>
  </si>
  <si>
    <t>İSCEHİSAR VD.MD.</t>
  </si>
  <si>
    <t>PERSONEL</t>
  </si>
  <si>
    <t>CARİ</t>
  </si>
  <si>
    <t>YATIRIM</t>
  </si>
  <si>
    <t>KDV</t>
  </si>
  <si>
    <t>ÖTV</t>
  </si>
  <si>
    <t>DİĞER</t>
  </si>
  <si>
    <t>İLİMİZ MERKEZ VE İLÇE GELİR -GİDER DAĞILIMI</t>
  </si>
  <si>
    <t>BÜTÇE GİDERİ</t>
  </si>
  <si>
    <t>ORAN</t>
  </si>
  <si>
    <t>BÜTÇE GELİRLERİ</t>
  </si>
  <si>
    <t>GELİRİN GİDERİ KARŞILAMA ORANI</t>
  </si>
  <si>
    <t>AFYONKARAHİSAR İL GENELİ GİDER DAĞILIMI</t>
  </si>
  <si>
    <t>İL MERKEZİ</t>
  </si>
  <si>
    <t>MUHASEBE MÜD.</t>
  </si>
  <si>
    <t>KOCATEPE V.D. MÜD.</t>
  </si>
  <si>
    <t>TINAZTEPE V.D.MÜD.</t>
  </si>
  <si>
    <t>EKİM 2017</t>
  </si>
  <si>
    <t>31.10.2017 TARİHİ İTİBARİYLE MÜKELLEF SAYILARI</t>
  </si>
  <si>
    <t>EKİM  2017</t>
  </si>
  <si>
    <t>31.10.2017 TARİHİ İTİBARİYLE HARCAMALARIN SINIFLANDIRILMASI</t>
  </si>
  <si>
    <t>DÖNEMİ: EKİM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</si>
</sst>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_-* #,##0.00\ _T_L_-;\-* #,##0.00\ _T_L_-;_-* &quot;-&quot;??\ _T_L_-;_-@_-"/>
    <numFmt numFmtId="165" formatCode="#,##0.00;[Red]#,##0.00"/>
    <numFmt numFmtId="166" formatCode="_-* #,##0.00\ &quot;TL&quot;_-;\-* #,##0.00\ &quot;TL&quot;_-;_-* &quot;-&quot;??\ &quot;TL&quot;_-;_-@_-"/>
    <numFmt numFmtId="167" formatCode="#,##0.00\ _₺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Arial"/>
      <family val="2"/>
    </font>
    <font>
      <b/>
      <sz val="12"/>
      <name val="Times New Roman"/>
      <family val="1"/>
      <charset val="162"/>
    </font>
    <font>
      <sz val="12"/>
      <name val="Arial Tur"/>
      <charset val="162"/>
    </font>
    <font>
      <sz val="10"/>
      <color theme="1"/>
      <name val="Verdana"/>
      <family val="2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Verdana"/>
      <family val="2"/>
      <charset val="162"/>
    </font>
    <font>
      <b/>
      <sz val="12"/>
      <color theme="1"/>
      <name val="Calibri"/>
      <family val="2"/>
      <scheme val="minor"/>
    </font>
    <font>
      <b/>
      <sz val="10"/>
      <color theme="1"/>
      <name val="Verdana"/>
      <family val="2"/>
      <charset val="16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1"/>
      <color indexed="8"/>
      <name val="Calibri"/>
      <family val="2"/>
      <charset val="162"/>
    </font>
    <font>
      <sz val="10"/>
      <name val="Calibri"/>
      <family val="2"/>
      <charset val="162"/>
      <scheme val="minor"/>
    </font>
    <font>
      <sz val="10"/>
      <name val="Verdana"/>
      <family val="2"/>
      <charset val="162"/>
    </font>
    <font>
      <sz val="12"/>
      <color rgb="FF000000"/>
      <name val="Calibri"/>
      <family val="2"/>
      <charset val="162"/>
    </font>
    <font>
      <sz val="12"/>
      <name val="Calibri"/>
      <family val="2"/>
      <charset val="162"/>
      <scheme val="minor"/>
    </font>
    <font>
      <sz val="10"/>
      <color indexed="8"/>
      <name val="Calibri"/>
      <family val="2"/>
      <charset val="162"/>
    </font>
    <font>
      <sz val="11"/>
      <color rgb="FF000000"/>
      <name val="Calibri"/>
      <family val="2"/>
      <charset val="162"/>
    </font>
    <font>
      <sz val="10"/>
      <color indexed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40">
    <xf numFmtId="0" fontId="0" fillId="0" borderId="0"/>
    <xf numFmtId="0" fontId="44" fillId="0" borderId="0"/>
    <xf numFmtId="0" fontId="44" fillId="0" borderId="0"/>
    <xf numFmtId="0" fontId="45" fillId="0" borderId="0"/>
    <xf numFmtId="0" fontId="26" fillId="0" borderId="0"/>
    <xf numFmtId="164" fontId="45" fillId="0" borderId="0" applyFont="0" applyFill="0" applyBorder="0" applyAlignment="0" applyProtection="0"/>
    <xf numFmtId="0" fontId="25" fillId="0" borderId="0"/>
    <xf numFmtId="0" fontId="24" fillId="0" borderId="0"/>
    <xf numFmtId="0" fontId="44" fillId="0" borderId="0"/>
    <xf numFmtId="0" fontId="44" fillId="0" borderId="0"/>
    <xf numFmtId="0" fontId="23" fillId="0" borderId="0"/>
    <xf numFmtId="164" fontId="44" fillId="0" borderId="0" applyFont="0" applyFill="0" applyBorder="0" applyAlignment="0" applyProtection="0"/>
    <xf numFmtId="0" fontId="22" fillId="0" borderId="0"/>
    <xf numFmtId="0" fontId="44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5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4" fontId="5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44" fontId="53" fillId="0" borderId="0" applyFont="0" applyFill="0" applyBorder="0" applyAlignment="0" applyProtection="0"/>
    <xf numFmtId="0" fontId="10" fillId="0" borderId="0"/>
    <xf numFmtId="44" fontId="5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5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5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4" fontId="53" fillId="0" borderId="0" applyFont="0" applyFill="0" applyBorder="0" applyAlignment="0" applyProtection="0"/>
    <xf numFmtId="0" fontId="7" fillId="0" borderId="0"/>
    <xf numFmtId="44" fontId="5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5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36">
    <xf numFmtId="0" fontId="0" fillId="0" borderId="0" xfId="0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" fontId="31" fillId="0" borderId="24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28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3" fontId="31" fillId="0" borderId="0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8" fillId="0" borderId="24" xfId="0" applyNumberFormat="1" applyFont="1" applyFill="1" applyBorder="1" applyAlignment="1" applyProtection="1">
      <alignment vertical="center"/>
      <protection hidden="1"/>
    </xf>
    <xf numFmtId="0" fontId="28" fillId="0" borderId="24" xfId="0" applyFont="1" applyFill="1" applyBorder="1" applyAlignment="1">
      <alignment horizontal="center" vertical="center"/>
    </xf>
    <xf numFmtId="0" fontId="0" fillId="0" borderId="0" xfId="0" applyBorder="1"/>
    <xf numFmtId="4" fontId="28" fillId="0" borderId="24" xfId="0" applyNumberFormat="1" applyFont="1" applyBorder="1" applyAlignment="1">
      <alignment horizontal="center" vertical="center"/>
    </xf>
    <xf numFmtId="4" fontId="0" fillId="0" borderId="0" xfId="0" applyNumberFormat="1"/>
    <xf numFmtId="0" fontId="40" fillId="0" borderId="24" xfId="0" applyNumberFormat="1" applyFont="1" applyFill="1" applyBorder="1" applyAlignment="1" applyProtection="1">
      <alignment vertical="center"/>
      <protection hidden="1"/>
    </xf>
    <xf numFmtId="0" fontId="28" fillId="0" borderId="4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0" fillId="0" borderId="5" xfId="0" applyBorder="1"/>
    <xf numFmtId="0" fontId="28" fillId="0" borderId="8" xfId="0" applyFont="1" applyBorder="1"/>
    <xf numFmtId="0" fontId="28" fillId="0" borderId="24" xfId="0" applyFont="1" applyBorder="1" applyAlignment="1">
      <alignment vertical="center"/>
    </xf>
    <xf numFmtId="3" fontId="33" fillId="0" borderId="2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2" xfId="0" applyBorder="1"/>
    <xf numFmtId="0" fontId="0" fillId="0" borderId="24" xfId="0" applyFill="1" applyBorder="1" applyAlignment="1">
      <alignment vertical="center"/>
    </xf>
    <xf numFmtId="0" fontId="35" fillId="0" borderId="22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4" fontId="31" fillId="0" borderId="24" xfId="0" applyNumberFormat="1" applyFont="1" applyFill="1" applyBorder="1" applyAlignment="1">
      <alignment horizontal="center" vertical="center"/>
    </xf>
    <xf numFmtId="4" fontId="32" fillId="0" borderId="24" xfId="0" applyNumberFormat="1" applyFont="1" applyFill="1" applyBorder="1" applyAlignment="1">
      <alignment horizontal="center" vertical="center" wrapText="1"/>
    </xf>
    <xf numFmtId="4" fontId="32" fillId="0" borderId="26" xfId="0" applyNumberFormat="1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vertical="center"/>
    </xf>
    <xf numFmtId="3" fontId="42" fillId="0" borderId="7" xfId="0" applyNumberFormat="1" applyFont="1" applyBorder="1" applyAlignment="1">
      <alignment horizontal="center" vertical="center"/>
    </xf>
    <xf numFmtId="3" fontId="42" fillId="0" borderId="0" xfId="0" applyNumberFormat="1" applyFont="1" applyBorder="1" applyAlignment="1">
      <alignment horizontal="center" vertical="center"/>
    </xf>
    <xf numFmtId="0" fontId="42" fillId="0" borderId="0" xfId="0" applyFont="1"/>
    <xf numFmtId="3" fontId="42" fillId="0" borderId="0" xfId="0" applyNumberFormat="1" applyFont="1" applyBorder="1"/>
    <xf numFmtId="0" fontId="0" fillId="0" borderId="46" xfId="0" applyBorder="1"/>
    <xf numFmtId="0" fontId="28" fillId="0" borderId="51" xfId="0" applyFont="1" applyBorder="1" applyAlignment="1">
      <alignment horizontal="center" vertical="center"/>
    </xf>
    <xf numFmtId="3" fontId="42" fillId="0" borderId="47" xfId="0" applyNumberFormat="1" applyFont="1" applyBorder="1"/>
    <xf numFmtId="0" fontId="43" fillId="0" borderId="47" xfId="0" applyFont="1" applyBorder="1" applyAlignment="1">
      <alignment vertical="center"/>
    </xf>
    <xf numFmtId="3" fontId="51" fillId="0" borderId="9" xfId="0" applyNumberFormat="1" applyFont="1" applyBorder="1" applyAlignment="1">
      <alignment horizontal="center" vertical="center"/>
    </xf>
    <xf numFmtId="3" fontId="51" fillId="0" borderId="24" xfId="0" applyNumberFormat="1" applyFont="1" applyBorder="1" applyAlignment="1">
      <alignment horizontal="center" vertical="center"/>
    </xf>
    <xf numFmtId="3" fontId="33" fillId="0" borderId="39" xfId="0" applyNumberFormat="1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3" fontId="46" fillId="0" borderId="26" xfId="0" applyNumberFormat="1" applyFont="1" applyFill="1" applyBorder="1" applyAlignment="1">
      <alignment horizontal="center" vertical="center"/>
    </xf>
    <xf numFmtId="3" fontId="46" fillId="0" borderId="14" xfId="0" applyNumberFormat="1" applyFont="1" applyFill="1" applyBorder="1" applyAlignment="1">
      <alignment horizontal="center" vertical="center"/>
    </xf>
    <xf numFmtId="3" fontId="46" fillId="0" borderId="44" xfId="0" applyNumberFormat="1" applyFont="1" applyFill="1" applyBorder="1" applyAlignment="1">
      <alignment horizontal="center" vertical="center"/>
    </xf>
    <xf numFmtId="3" fontId="46" fillId="0" borderId="28" xfId="0" applyNumberFormat="1" applyFont="1" applyFill="1" applyBorder="1" applyAlignment="1">
      <alignment horizontal="center" vertical="center"/>
    </xf>
    <xf numFmtId="3" fontId="46" fillId="0" borderId="45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3" fontId="33" fillId="0" borderId="45" xfId="0" applyNumberFormat="1" applyFont="1" applyFill="1" applyBorder="1" applyAlignment="1">
      <alignment horizontal="center" vertical="center"/>
    </xf>
    <xf numFmtId="3" fontId="33" fillId="0" borderId="25" xfId="0" applyNumberFormat="1" applyFont="1" applyFill="1" applyBorder="1" applyAlignment="1">
      <alignment horizontal="center" vertical="center"/>
    </xf>
    <xf numFmtId="4" fontId="31" fillId="0" borderId="27" xfId="0" applyNumberFormat="1" applyFont="1" applyFill="1" applyBorder="1" applyAlignment="1">
      <alignment horizontal="center" vertical="center" wrapText="1"/>
    </xf>
    <xf numFmtId="4" fontId="31" fillId="0" borderId="24" xfId="0" applyNumberFormat="1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3" fontId="33" fillId="0" borderId="22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3" fontId="46" fillId="0" borderId="2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31" fillId="0" borderId="14" xfId="0" applyFont="1" applyFill="1" applyBorder="1" applyAlignment="1">
      <alignment horizontal="center" vertical="center" wrapText="1"/>
    </xf>
    <xf numFmtId="4" fontId="28" fillId="0" borderId="53" xfId="0" applyNumberFormat="1" applyFont="1" applyFill="1" applyBorder="1" applyAlignment="1">
      <alignment horizontal="center" vertical="center"/>
    </xf>
    <xf numFmtId="4" fontId="28" fillId="0" borderId="53" xfId="0" applyNumberFormat="1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4" fontId="28" fillId="0" borderId="47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46" xfId="0" applyNumberForma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0" fillId="0" borderId="46" xfId="0" applyBorder="1" applyAlignment="1">
      <alignment vertical="center"/>
    </xf>
    <xf numFmtId="2" fontId="0" fillId="0" borderId="15" xfId="0" applyNumberFormat="1" applyBorder="1" applyAlignment="1">
      <alignment vertical="center"/>
    </xf>
    <xf numFmtId="2" fontId="0" fillId="0" borderId="52" xfId="0" applyNumberFormat="1" applyBorder="1" applyAlignment="1">
      <alignment vertical="center"/>
    </xf>
    <xf numFmtId="3" fontId="50" fillId="0" borderId="24" xfId="0" applyNumberFormat="1" applyFont="1" applyBorder="1" applyAlignment="1">
      <alignment horizontal="center" vertical="center"/>
    </xf>
    <xf numFmtId="0" fontId="43" fillId="0" borderId="29" xfId="0" applyFont="1" applyBorder="1" applyAlignment="1">
      <alignment vertical="center"/>
    </xf>
    <xf numFmtId="2" fontId="0" fillId="0" borderId="43" xfId="0" applyNumberFormat="1" applyBorder="1" applyAlignment="1">
      <alignment vertical="center"/>
    </xf>
    <xf numFmtId="0" fontId="28" fillId="0" borderId="62" xfId="0" applyFont="1" applyBorder="1" applyAlignment="1">
      <alignment horizontal="center" vertical="center"/>
    </xf>
    <xf numFmtId="3" fontId="51" fillId="0" borderId="47" xfId="0" applyNumberFormat="1" applyFont="1" applyBorder="1" applyAlignment="1">
      <alignment horizontal="center" vertical="center"/>
    </xf>
    <xf numFmtId="4" fontId="31" fillId="0" borderId="72" xfId="0" applyNumberFormat="1" applyFont="1" applyBorder="1" applyAlignment="1">
      <alignment horizontal="center" vertical="center"/>
    </xf>
    <xf numFmtId="0" fontId="0" fillId="0" borderId="0" xfId="0"/>
    <xf numFmtId="4" fontId="32" fillId="0" borderId="26" xfId="0" applyNumberFormat="1" applyFont="1" applyFill="1" applyBorder="1" applyAlignment="1">
      <alignment horizontal="center" vertical="center" wrapText="1"/>
    </xf>
    <xf numFmtId="2" fontId="0" fillId="0" borderId="29" xfId="0" applyNumberFormat="1" applyBorder="1" applyAlignment="1">
      <alignment vertical="center"/>
    </xf>
    <xf numFmtId="2" fontId="33" fillId="0" borderId="72" xfId="0" applyNumberFormat="1" applyFont="1" applyBorder="1" applyAlignment="1">
      <alignment vertical="center"/>
    </xf>
    <xf numFmtId="2" fontId="33" fillId="0" borderId="63" xfId="0" applyNumberFormat="1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4" fontId="32" fillId="0" borderId="26" xfId="0" applyNumberFormat="1" applyFont="1" applyBorder="1" applyAlignment="1">
      <alignment horizontal="center" vertical="center" wrapText="1"/>
    </xf>
    <xf numFmtId="4" fontId="32" fillId="0" borderId="74" xfId="0" applyNumberFormat="1" applyFont="1" applyFill="1" applyBorder="1" applyAlignment="1">
      <alignment horizontal="center" vertical="center" wrapText="1"/>
    </xf>
    <xf numFmtId="4" fontId="15" fillId="0" borderId="26" xfId="0" applyNumberFormat="1" applyFont="1" applyBorder="1" applyAlignment="1">
      <alignment horizontal="right" vertical="center" wrapText="1"/>
    </xf>
    <xf numFmtId="3" fontId="46" fillId="0" borderId="74" xfId="0" applyNumberFormat="1" applyFont="1" applyBorder="1" applyAlignment="1">
      <alignment horizontal="center" vertical="center"/>
    </xf>
    <xf numFmtId="3" fontId="46" fillId="0" borderId="74" xfId="0" applyNumberFormat="1" applyFont="1" applyFill="1" applyBorder="1" applyAlignment="1">
      <alignment horizontal="center" vertical="center"/>
    </xf>
    <xf numFmtId="4" fontId="31" fillId="0" borderId="26" xfId="0" applyNumberFormat="1" applyFont="1" applyBorder="1" applyAlignment="1">
      <alignment horizontal="center" vertical="center" wrapText="1"/>
    </xf>
    <xf numFmtId="4" fontId="58" fillId="0" borderId="74" xfId="0" applyNumberFormat="1" applyFont="1" applyBorder="1" applyAlignment="1">
      <alignment horizontal="center" vertical="center"/>
    </xf>
    <xf numFmtId="0" fontId="38" fillId="0" borderId="48" xfId="0" applyNumberFormat="1" applyFont="1" applyFill="1" applyBorder="1" applyAlignment="1" applyProtection="1">
      <alignment vertical="center"/>
      <protection hidden="1"/>
    </xf>
    <xf numFmtId="4" fontId="32" fillId="0" borderId="48" xfId="0" applyNumberFormat="1" applyFont="1" applyBorder="1" applyAlignment="1">
      <alignment horizontal="center" vertical="center" wrapText="1"/>
    </xf>
    <xf numFmtId="4" fontId="31" fillId="0" borderId="48" xfId="0" applyNumberFormat="1" applyFont="1" applyBorder="1" applyAlignment="1">
      <alignment horizontal="center" vertical="center"/>
    </xf>
    <xf numFmtId="0" fontId="59" fillId="0" borderId="74" xfId="0" applyNumberFormat="1" applyFont="1" applyFill="1" applyBorder="1" applyAlignment="1" applyProtection="1">
      <alignment vertical="center"/>
      <protection hidden="1"/>
    </xf>
    <xf numFmtId="4" fontId="31" fillId="0" borderId="74" xfId="0" applyNumberFormat="1" applyFont="1" applyBorder="1" applyAlignment="1">
      <alignment horizontal="center" vertical="center" wrapText="1"/>
    </xf>
    <xf numFmtId="1" fontId="0" fillId="0" borderId="0" xfId="0" applyNumberFormat="1"/>
    <xf numFmtId="3" fontId="34" fillId="0" borderId="12" xfId="0" applyNumberFormat="1" applyFont="1" applyBorder="1" applyAlignment="1">
      <alignment horizontal="right" vertical="center"/>
    </xf>
    <xf numFmtId="1" fontId="34" fillId="0" borderId="12" xfId="0" applyNumberFormat="1" applyFont="1" applyBorder="1" applyAlignment="1">
      <alignment horizontal="right" vertical="center"/>
    </xf>
    <xf numFmtId="3" fontId="34" fillId="0" borderId="49" xfId="0" applyNumberFormat="1" applyFont="1" applyBorder="1" applyAlignment="1">
      <alignment horizontal="right" vertical="center"/>
    </xf>
    <xf numFmtId="4" fontId="15" fillId="0" borderId="74" xfId="0" applyNumberFormat="1" applyFont="1" applyBorder="1" applyAlignment="1">
      <alignment horizontal="right" vertical="center" wrapText="1"/>
    </xf>
    <xf numFmtId="4" fontId="12" fillId="0" borderId="47" xfId="0" applyNumberFormat="1" applyFont="1" applyFill="1" applyBorder="1" applyAlignment="1">
      <alignment horizontal="center" vertical="center"/>
    </xf>
    <xf numFmtId="4" fontId="12" fillId="0" borderId="47" xfId="0" applyNumberFormat="1" applyFont="1" applyBorder="1" applyAlignment="1">
      <alignment horizontal="center" vertical="center"/>
    </xf>
    <xf numFmtId="4" fontId="12" fillId="0" borderId="24" xfId="0" applyNumberFormat="1" applyFont="1" applyFill="1" applyBorder="1" applyAlignment="1">
      <alignment horizontal="center" vertical="center"/>
    </xf>
    <xf numFmtId="4" fontId="28" fillId="0" borderId="27" xfId="0" applyNumberFormat="1" applyFont="1" applyBorder="1" applyAlignment="1">
      <alignment horizontal="center" vertical="center"/>
    </xf>
    <xf numFmtId="4" fontId="32" fillId="0" borderId="74" xfId="0" applyNumberFormat="1" applyFont="1" applyBorder="1" applyAlignment="1">
      <alignment horizontal="center" vertical="center" wrapText="1"/>
    </xf>
    <xf numFmtId="9" fontId="28" fillId="0" borderId="17" xfId="0" applyNumberFormat="1" applyFont="1" applyBorder="1" applyAlignment="1">
      <alignment horizontal="center" vertical="center"/>
    </xf>
    <xf numFmtId="4" fontId="11" fillId="0" borderId="26" xfId="0" applyNumberFormat="1" applyFont="1" applyBorder="1" applyAlignment="1">
      <alignment horizontal="right" vertical="center" wrapText="1"/>
    </xf>
    <xf numFmtId="0" fontId="11" fillId="0" borderId="66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9" fontId="11" fillId="0" borderId="17" xfId="0" applyNumberFormat="1" applyFont="1" applyBorder="1" applyAlignment="1">
      <alignment horizontal="center" vertical="center"/>
    </xf>
    <xf numFmtId="10" fontId="60" fillId="0" borderId="17" xfId="0" applyNumberFormat="1" applyFont="1" applyBorder="1" applyAlignment="1">
      <alignment horizontal="center" vertical="center"/>
    </xf>
    <xf numFmtId="9" fontId="28" fillId="0" borderId="17" xfId="0" applyNumberFormat="1" applyFont="1" applyBorder="1" applyAlignment="1">
      <alignment horizontal="right" vertical="center"/>
    </xf>
    <xf numFmtId="9" fontId="11" fillId="0" borderId="17" xfId="0" applyNumberFormat="1" applyFont="1" applyBorder="1" applyAlignment="1">
      <alignment horizontal="right" vertical="center"/>
    </xf>
    <xf numFmtId="9" fontId="60" fillId="0" borderId="17" xfId="0" applyNumberFormat="1" applyFont="1" applyBorder="1" applyAlignment="1">
      <alignment horizontal="center" vertical="center"/>
    </xf>
    <xf numFmtId="10" fontId="28" fillId="0" borderId="17" xfId="0" applyNumberFormat="1" applyFont="1" applyBorder="1" applyAlignment="1">
      <alignment horizontal="center" vertical="center"/>
    </xf>
    <xf numFmtId="0" fontId="0" fillId="0" borderId="0" xfId="0" applyAlignment="1"/>
    <xf numFmtId="10" fontId="28" fillId="0" borderId="7" xfId="0" applyNumberFormat="1" applyFont="1" applyBorder="1" applyAlignment="1">
      <alignment horizontal="center" vertical="center"/>
    </xf>
    <xf numFmtId="3" fontId="46" fillId="0" borderId="48" xfId="0" applyNumberFormat="1" applyFont="1" applyBorder="1" applyAlignment="1">
      <alignment horizontal="center" vertical="center"/>
    </xf>
    <xf numFmtId="10" fontId="28" fillId="0" borderId="17" xfId="0" applyNumberFormat="1" applyFont="1" applyBorder="1" applyAlignment="1">
      <alignment horizontal="right" vertical="center"/>
    </xf>
    <xf numFmtId="10" fontId="28" fillId="0" borderId="7" xfId="0" applyNumberFormat="1" applyFont="1" applyBorder="1" applyAlignment="1">
      <alignment horizontal="right" vertical="center"/>
    </xf>
    <xf numFmtId="3" fontId="46" fillId="0" borderId="49" xfId="0" applyNumberFormat="1" applyFont="1" applyBorder="1" applyAlignment="1">
      <alignment horizontal="center" vertical="center"/>
    </xf>
    <xf numFmtId="2" fontId="28" fillId="0" borderId="7" xfId="0" applyNumberFormat="1" applyFont="1" applyBorder="1" applyAlignment="1">
      <alignment horizontal="right" vertical="center"/>
    </xf>
    <xf numFmtId="2" fontId="28" fillId="0" borderId="17" xfId="0" applyNumberFormat="1" applyFont="1" applyBorder="1" applyAlignment="1">
      <alignment horizontal="right" vertical="center"/>
    </xf>
    <xf numFmtId="3" fontId="46" fillId="0" borderId="82" xfId="0" applyNumberFormat="1" applyFont="1" applyFill="1" applyBorder="1" applyAlignment="1">
      <alignment horizontal="center" vertical="center"/>
    </xf>
    <xf numFmtId="0" fontId="28" fillId="0" borderId="84" xfId="0" applyFont="1" applyBorder="1" applyAlignment="1">
      <alignment horizontal="right" vertical="center"/>
    </xf>
    <xf numFmtId="0" fontId="28" fillId="0" borderId="17" xfId="0" applyFont="1" applyBorder="1" applyAlignment="1">
      <alignment horizontal="right" vertical="center"/>
    </xf>
    <xf numFmtId="3" fontId="46" fillId="0" borderId="87" xfId="0" applyNumberFormat="1" applyFont="1" applyBorder="1" applyAlignment="1">
      <alignment horizontal="center" vertical="center"/>
    </xf>
    <xf numFmtId="3" fontId="46" fillId="0" borderId="26" xfId="0" applyNumberFormat="1" applyFont="1" applyBorder="1" applyAlignment="1">
      <alignment horizontal="center" vertical="center"/>
    </xf>
    <xf numFmtId="4" fontId="32" fillId="0" borderId="26" xfId="0" applyNumberFormat="1" applyFont="1" applyBorder="1" applyAlignment="1">
      <alignment horizontal="center" vertical="center" wrapText="1"/>
    </xf>
    <xf numFmtId="4" fontId="32" fillId="0" borderId="26" xfId="0" applyNumberFormat="1" applyFont="1" applyFill="1" applyBorder="1" applyAlignment="1">
      <alignment horizontal="center" vertical="center" wrapText="1"/>
    </xf>
    <xf numFmtId="3" fontId="46" fillId="0" borderId="14" xfId="0" applyNumberFormat="1" applyFont="1" applyFill="1" applyBorder="1" applyAlignment="1">
      <alignment horizontal="center" vertical="center"/>
    </xf>
    <xf numFmtId="0" fontId="28" fillId="0" borderId="84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4" fontId="28" fillId="0" borderId="17" xfId="0" applyNumberFormat="1" applyFont="1" applyBorder="1" applyAlignment="1">
      <alignment horizontal="center" vertical="center"/>
    </xf>
    <xf numFmtId="4" fontId="28" fillId="0" borderId="84" xfId="0" applyNumberFormat="1" applyFont="1" applyBorder="1" applyAlignment="1">
      <alignment horizontal="center" vertical="center"/>
    </xf>
    <xf numFmtId="3" fontId="46" fillId="0" borderId="87" xfId="0" applyNumberFormat="1" applyFont="1" applyFill="1" applyBorder="1" applyAlignment="1">
      <alignment horizontal="center" vertical="center"/>
    </xf>
    <xf numFmtId="3" fontId="46" fillId="0" borderId="81" xfId="0" applyNumberFormat="1" applyFont="1" applyBorder="1" applyAlignment="1">
      <alignment horizontal="center" vertical="center"/>
    </xf>
    <xf numFmtId="3" fontId="46" fillId="0" borderId="44" xfId="0" applyNumberFormat="1" applyFont="1" applyBorder="1" applyAlignment="1">
      <alignment horizontal="center" vertical="center"/>
    </xf>
    <xf numFmtId="3" fontId="46" fillId="0" borderId="28" xfId="0" applyNumberFormat="1" applyFont="1" applyBorder="1" applyAlignment="1">
      <alignment horizontal="center" vertical="center"/>
    </xf>
    <xf numFmtId="3" fontId="46" fillId="0" borderId="82" xfId="0" applyNumberFormat="1" applyFont="1" applyBorder="1" applyAlignment="1">
      <alignment horizontal="center" vertical="center"/>
    </xf>
    <xf numFmtId="0" fontId="46" fillId="0" borderId="0" xfId="0" applyFont="1"/>
    <xf numFmtId="4" fontId="31" fillId="0" borderId="87" xfId="0" applyNumberFormat="1" applyFont="1" applyBorder="1" applyAlignment="1">
      <alignment horizontal="center" vertical="center"/>
    </xf>
    <xf numFmtId="4" fontId="32" fillId="0" borderId="47" xfId="0" applyNumberFormat="1" applyFont="1" applyFill="1" applyBorder="1" applyAlignment="1">
      <alignment horizontal="right" vertical="center"/>
    </xf>
    <xf numFmtId="4" fontId="32" fillId="0" borderId="53" xfId="0" applyNumberFormat="1" applyFont="1" applyFill="1" applyBorder="1" applyAlignment="1">
      <alignment horizontal="right" vertical="center"/>
    </xf>
    <xf numFmtId="4" fontId="32" fillId="0" borderId="47" xfId="0" applyNumberFormat="1" applyFont="1" applyBorder="1" applyAlignment="1">
      <alignment horizontal="right" vertical="center"/>
    </xf>
    <xf numFmtId="4" fontId="32" fillId="0" borderId="53" xfId="0" applyNumberFormat="1" applyFont="1" applyBorder="1" applyAlignment="1">
      <alignment horizontal="right" vertical="center"/>
    </xf>
    <xf numFmtId="4" fontId="31" fillId="0" borderId="87" xfId="0" applyNumberFormat="1" applyFont="1" applyFill="1" applyBorder="1" applyAlignment="1">
      <alignment horizontal="right" vertical="center"/>
    </xf>
    <xf numFmtId="4" fontId="31" fillId="0" borderId="53" xfId="0" applyNumberFormat="1" applyFont="1" applyFill="1" applyBorder="1" applyAlignment="1">
      <alignment horizontal="right" vertical="center"/>
    </xf>
    <xf numFmtId="4" fontId="32" fillId="0" borderId="74" xfId="0" applyNumberFormat="1" applyFont="1" applyBorder="1" applyAlignment="1">
      <alignment horizontal="right" vertical="center"/>
    </xf>
    <xf numFmtId="4" fontId="32" fillId="0" borderId="67" xfId="0" applyNumberFormat="1" applyFont="1" applyBorder="1" applyAlignment="1">
      <alignment horizontal="right" vertical="center"/>
    </xf>
    <xf numFmtId="4" fontId="61" fillId="0" borderId="49" xfId="0" applyNumberFormat="1" applyFont="1" applyBorder="1" applyAlignment="1">
      <alignment vertical="center"/>
    </xf>
    <xf numFmtId="4" fontId="32" fillId="0" borderId="87" xfId="0" applyNumberFormat="1" applyFont="1" applyFill="1" applyBorder="1" applyAlignment="1">
      <alignment horizontal="right" vertical="center"/>
    </xf>
    <xf numFmtId="4" fontId="32" fillId="0" borderId="87" xfId="0" applyNumberFormat="1" applyFont="1" applyBorder="1" applyAlignment="1">
      <alignment horizontal="right" vertical="center"/>
    </xf>
    <xf numFmtId="4" fontId="32" fillId="0" borderId="74" xfId="0" applyNumberFormat="1" applyFont="1" applyFill="1" applyBorder="1" applyAlignment="1">
      <alignment horizontal="right" vertical="center"/>
    </xf>
    <xf numFmtId="4" fontId="32" fillId="0" borderId="73" xfId="0" applyNumberFormat="1" applyFont="1" applyFill="1" applyBorder="1" applyAlignment="1">
      <alignment horizontal="right" vertical="center"/>
    </xf>
    <xf numFmtId="4" fontId="31" fillId="0" borderId="47" xfId="0" applyNumberFormat="1" applyFont="1" applyFill="1" applyBorder="1" applyAlignment="1">
      <alignment horizontal="right" vertical="center"/>
    </xf>
    <xf numFmtId="0" fontId="32" fillId="0" borderId="0" xfId="0" applyFont="1"/>
    <xf numFmtId="0" fontId="32" fillId="0" borderId="0" xfId="0" applyFont="1" applyAlignment="1">
      <alignment horizontal="right"/>
    </xf>
    <xf numFmtId="4" fontId="58" fillId="0" borderId="47" xfId="0" applyNumberFormat="1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8" fillId="0" borderId="89" xfId="0" applyFont="1" applyBorder="1" applyAlignment="1">
      <alignment horizontal="center" vertical="center"/>
    </xf>
    <xf numFmtId="4" fontId="32" fillId="0" borderId="87" xfId="0" applyNumberFormat="1" applyFont="1" applyFill="1" applyBorder="1" applyAlignment="1">
      <alignment horizontal="center" vertical="center" wrapText="1"/>
    </xf>
    <xf numFmtId="3" fontId="46" fillId="0" borderId="92" xfId="0" applyNumberFormat="1" applyFont="1" applyFill="1" applyBorder="1" applyAlignment="1">
      <alignment horizontal="center" vertical="center"/>
    </xf>
    <xf numFmtId="4" fontId="32" fillId="0" borderId="92" xfId="0" applyNumberFormat="1" applyFont="1" applyFill="1" applyBorder="1" applyAlignment="1">
      <alignment horizontal="center" vertical="center" wrapText="1"/>
    </xf>
    <xf numFmtId="2" fontId="28" fillId="0" borderId="17" xfId="0" applyNumberFormat="1" applyFont="1" applyBorder="1" applyAlignment="1">
      <alignment horizontal="center" vertical="center"/>
    </xf>
    <xf numFmtId="4" fontId="31" fillId="0" borderId="87" xfId="0" applyNumberFormat="1" applyFont="1" applyBorder="1" applyAlignment="1">
      <alignment horizontal="right" vertical="center"/>
    </xf>
    <xf numFmtId="4" fontId="32" fillId="0" borderId="96" xfId="0" applyNumberFormat="1" applyFont="1" applyBorder="1" applyAlignment="1">
      <alignment horizontal="center" vertical="center" wrapText="1"/>
    </xf>
    <xf numFmtId="4" fontId="32" fillId="0" borderId="26" xfId="0" applyNumberFormat="1" applyFont="1" applyBorder="1" applyAlignment="1">
      <alignment horizontal="center" vertical="center" wrapText="1"/>
    </xf>
    <xf numFmtId="4" fontId="42" fillId="0" borderId="0" xfId="131" applyNumberFormat="1" applyFont="1" applyAlignment="1">
      <alignment horizontal="right" vertical="center"/>
    </xf>
    <xf numFmtId="4" fontId="62" fillId="0" borderId="90" xfId="0" applyNumberFormat="1" applyFont="1" applyFill="1" applyBorder="1" applyAlignment="1" applyProtection="1">
      <alignment horizontal="center" vertical="center" wrapText="1"/>
      <protection hidden="1"/>
    </xf>
    <xf numFmtId="4" fontId="56" fillId="0" borderId="92" xfId="0" applyNumberFormat="1" applyFont="1" applyBorder="1" applyAlignment="1">
      <alignment horizontal="right" vertical="center"/>
    </xf>
    <xf numFmtId="4" fontId="56" fillId="0" borderId="87" xfId="0" applyNumberFormat="1" applyFont="1" applyBorder="1" applyAlignment="1">
      <alignment horizontal="right" vertical="center"/>
    </xf>
    <xf numFmtId="4" fontId="56" fillId="0" borderId="27" xfId="0" applyNumberFormat="1" applyFont="1" applyBorder="1" applyAlignment="1">
      <alignment horizontal="right" vertical="center"/>
    </xf>
    <xf numFmtId="165" fontId="56" fillId="0" borderId="87" xfId="0" applyNumberFormat="1" applyFont="1" applyBorder="1" applyAlignment="1">
      <alignment horizontal="right" vertical="center"/>
    </xf>
    <xf numFmtId="0" fontId="56" fillId="0" borderId="87" xfId="0" applyFont="1" applyBorder="1" applyAlignment="1">
      <alignment horizontal="center" vertical="center"/>
    </xf>
    <xf numFmtId="4" fontId="32" fillId="0" borderId="6" xfId="132" applyNumberFormat="1" applyFont="1" applyBorder="1" applyAlignment="1">
      <alignment vertical="center"/>
    </xf>
    <xf numFmtId="4" fontId="32" fillId="0" borderId="90" xfId="132" applyNumberFormat="1" applyFont="1" applyBorder="1" applyAlignment="1">
      <alignment vertical="center"/>
    </xf>
    <xf numFmtId="3" fontId="46" fillId="0" borderId="96" xfId="0" applyNumberFormat="1" applyFont="1" applyBorder="1" applyAlignment="1">
      <alignment horizontal="center" vertical="center"/>
    </xf>
    <xf numFmtId="3" fontId="46" fillId="0" borderId="96" xfId="0" applyNumberFormat="1" applyFont="1" applyFill="1" applyBorder="1" applyAlignment="1">
      <alignment horizontal="center" vertical="center"/>
    </xf>
    <xf numFmtId="4" fontId="32" fillId="0" borderId="96" xfId="0" applyNumberFormat="1" applyFont="1" applyFill="1" applyBorder="1" applyAlignment="1">
      <alignment horizontal="center" vertical="center" wrapText="1"/>
    </xf>
    <xf numFmtId="4" fontId="0" fillId="0" borderId="96" xfId="0" applyNumberFormat="1" applyBorder="1" applyAlignment="1">
      <alignment horizontal="center" vertical="center"/>
    </xf>
    <xf numFmtId="4" fontId="65" fillId="0" borderId="87" xfId="0" applyNumberFormat="1" applyFont="1" applyFill="1" applyBorder="1" applyAlignment="1">
      <alignment horizontal="right" vertical="center"/>
    </xf>
    <xf numFmtId="4" fontId="32" fillId="0" borderId="92" xfId="0" applyNumberFormat="1" applyFont="1" applyFill="1" applyBorder="1" applyAlignment="1">
      <alignment horizontal="right" vertical="center"/>
    </xf>
    <xf numFmtId="4" fontId="32" fillId="0" borderId="96" xfId="0" applyNumberFormat="1" applyFont="1" applyFill="1" applyBorder="1" applyAlignment="1">
      <alignment horizontal="right" vertical="center"/>
    </xf>
    <xf numFmtId="4" fontId="0" fillId="0" borderId="96" xfId="0" applyNumberFormat="1" applyBorder="1" applyAlignment="1">
      <alignment horizontal="right" vertical="center"/>
    </xf>
    <xf numFmtId="4" fontId="1" fillId="0" borderId="9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" fontId="42" fillId="0" borderId="96" xfId="131" applyNumberFormat="1" applyFont="1" applyBorder="1" applyAlignment="1">
      <alignment horizontal="right" vertical="center"/>
    </xf>
    <xf numFmtId="4" fontId="67" fillId="0" borderId="91" xfId="0" applyNumberFormat="1" applyFont="1" applyBorder="1" applyAlignment="1">
      <alignment horizontal="center" vertical="center"/>
    </xf>
    <xf numFmtId="4" fontId="67" fillId="0" borderId="96" xfId="0" applyNumberFormat="1" applyFont="1" applyBorder="1" applyAlignment="1">
      <alignment horizontal="center" vertical="center"/>
    </xf>
    <xf numFmtId="3" fontId="46" fillId="0" borderId="93" xfId="0" applyNumberFormat="1" applyFont="1" applyBorder="1" applyAlignment="1">
      <alignment horizontal="center" vertical="center"/>
    </xf>
    <xf numFmtId="3" fontId="46" fillId="0" borderId="12" xfId="0" applyNumberFormat="1" applyFont="1" applyBorder="1" applyAlignment="1">
      <alignment horizontal="center" vertical="center"/>
    </xf>
    <xf numFmtId="3" fontId="46" fillId="0" borderId="13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vertical="center"/>
    </xf>
    <xf numFmtId="0" fontId="27" fillId="0" borderId="6" xfId="0" applyFont="1" applyFill="1" applyBorder="1" applyAlignment="1">
      <alignment vertical="center"/>
    </xf>
    <xf numFmtId="0" fontId="46" fillId="0" borderId="6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0" fontId="28" fillId="0" borderId="75" xfId="0" applyFont="1" applyFill="1" applyBorder="1" applyAlignment="1">
      <alignment vertical="center"/>
    </xf>
    <xf numFmtId="0" fontId="28" fillId="0" borderId="76" xfId="0" applyFont="1" applyFill="1" applyBorder="1" applyAlignment="1">
      <alignment vertical="center"/>
    </xf>
    <xf numFmtId="0" fontId="50" fillId="0" borderId="76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horizontal="center" vertical="center"/>
    </xf>
    <xf numFmtId="0" fontId="46" fillId="0" borderId="77" xfId="0" applyFont="1" applyFill="1" applyBorder="1" applyAlignment="1">
      <alignment horizontal="center" vertical="center"/>
    </xf>
    <xf numFmtId="0" fontId="28" fillId="0" borderId="78" xfId="0" applyFont="1" applyFill="1" applyBorder="1" applyAlignment="1">
      <alignment vertical="center"/>
    </xf>
    <xf numFmtId="0" fontId="28" fillId="0" borderId="79" xfId="0" applyFont="1" applyFill="1" applyBorder="1" applyAlignment="1">
      <alignment vertical="center"/>
    </xf>
    <xf numFmtId="0" fontId="46" fillId="0" borderId="79" xfId="0" applyFont="1" applyFill="1" applyBorder="1" applyAlignment="1">
      <alignment horizontal="center" vertical="center"/>
    </xf>
    <xf numFmtId="0" fontId="50" fillId="0" borderId="79" xfId="0" applyFont="1" applyFill="1" applyBorder="1" applyAlignment="1">
      <alignment horizontal="center" vertical="center"/>
    </xf>
    <xf numFmtId="0" fontId="50" fillId="0" borderId="80" xfId="0" applyFont="1" applyFill="1" applyBorder="1" applyAlignment="1">
      <alignment horizontal="center" vertical="center"/>
    </xf>
    <xf numFmtId="4" fontId="28" fillId="0" borderId="46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28" fillId="0" borderId="63" xfId="0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8" fillId="0" borderId="5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" fontId="28" fillId="0" borderId="16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28" fillId="0" borderId="60" xfId="0" applyNumberFormat="1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8" fillId="0" borderId="22" xfId="0" applyFont="1" applyFill="1" applyBorder="1" applyAlignment="1">
      <alignment vertical="center"/>
    </xf>
    <xf numFmtId="0" fontId="27" fillId="0" borderId="23" xfId="0" applyFont="1" applyFill="1" applyBorder="1" applyAlignment="1">
      <alignment vertical="center"/>
    </xf>
    <xf numFmtId="3" fontId="33" fillId="0" borderId="22" xfId="0" applyNumberFormat="1" applyFont="1" applyFill="1" applyBorder="1" applyAlignment="1">
      <alignment horizontal="center" vertical="center"/>
    </xf>
    <xf numFmtId="3" fontId="34" fillId="0" borderId="25" xfId="0" applyNumberFormat="1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3" fontId="42" fillId="0" borderId="49" xfId="0" applyNumberFormat="1" applyFont="1" applyBorder="1" applyAlignment="1">
      <alignment horizontal="center" vertical="center"/>
    </xf>
    <xf numFmtId="3" fontId="42" fillId="0" borderId="50" xfId="0" applyNumberFormat="1" applyFont="1" applyBorder="1" applyAlignment="1">
      <alignment horizontal="center" vertical="center"/>
    </xf>
    <xf numFmtId="0" fontId="28" fillId="0" borderId="22" xfId="0" applyFont="1" applyFill="1" applyBorder="1" applyAlignment="1">
      <alignment horizontal="left" vertical="center"/>
    </xf>
    <xf numFmtId="0" fontId="27" fillId="0" borderId="48" xfId="0" applyFont="1" applyFill="1" applyBorder="1" applyAlignment="1">
      <alignment horizontal="left" vertical="center"/>
    </xf>
    <xf numFmtId="3" fontId="34" fillId="0" borderId="47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8" fillId="0" borderId="49" xfId="0" applyFont="1" applyFill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3" fontId="46" fillId="0" borderId="10" xfId="0" applyNumberFormat="1" applyFont="1" applyFill="1" applyBorder="1" applyAlignment="1">
      <alignment horizontal="center" vertical="center"/>
    </xf>
    <xf numFmtId="3" fontId="46" fillId="0" borderId="11" xfId="0" applyNumberFormat="1" applyFont="1" applyFill="1" applyBorder="1" applyAlignment="1">
      <alignment horizontal="center" vertical="center"/>
    </xf>
    <xf numFmtId="3" fontId="46" fillId="0" borderId="24" xfId="0" applyNumberFormat="1" applyFont="1" applyFill="1" applyBorder="1" applyAlignment="1">
      <alignment horizontal="center" vertical="center"/>
    </xf>
    <xf numFmtId="3" fontId="33" fillId="0" borderId="23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33" fillId="0" borderId="14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3" fontId="34" fillId="0" borderId="36" xfId="0" applyNumberFormat="1" applyFont="1" applyFill="1" applyBorder="1" applyAlignment="1">
      <alignment horizontal="center" vertical="center" wrapText="1"/>
    </xf>
    <xf numFmtId="3" fontId="34" fillId="0" borderId="37" xfId="0" applyNumberFormat="1" applyFont="1" applyFill="1" applyBorder="1" applyAlignment="1">
      <alignment horizontal="center" vertical="center" wrapText="1"/>
    </xf>
    <xf numFmtId="3" fontId="34" fillId="0" borderId="38" xfId="0" applyNumberFormat="1" applyFont="1" applyFill="1" applyBorder="1" applyAlignment="1">
      <alignment horizontal="center" vertical="center" wrapText="1"/>
    </xf>
    <xf numFmtId="3" fontId="34" fillId="0" borderId="20" xfId="0" applyNumberFormat="1" applyFont="1" applyFill="1" applyBorder="1" applyAlignment="1">
      <alignment horizontal="center" vertical="center" wrapText="1"/>
    </xf>
    <xf numFmtId="3" fontId="34" fillId="0" borderId="39" xfId="0" applyNumberFormat="1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 wrapText="1"/>
    </xf>
    <xf numFmtId="0" fontId="33" fillId="0" borderId="40" xfId="0" applyFont="1" applyFill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48" xfId="0" applyFont="1" applyFill="1" applyBorder="1" applyAlignment="1">
      <alignment horizontal="center" vertical="center"/>
    </xf>
    <xf numFmtId="0" fontId="47" fillId="0" borderId="49" xfId="0" applyFont="1" applyFill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49" fontId="48" fillId="0" borderId="0" xfId="0" applyNumberFormat="1" applyFont="1" applyBorder="1" applyAlignment="1">
      <alignment horizontal="center" vertical="center"/>
    </xf>
    <xf numFmtId="0" fontId="0" fillId="0" borderId="0" xfId="0" applyAlignment="1"/>
    <xf numFmtId="4" fontId="4" fillId="0" borderId="91" xfId="0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4" fontId="4" fillId="0" borderId="86" xfId="0" applyNumberFormat="1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4" fontId="4" fillId="0" borderId="30" xfId="0" applyNumberFormat="1" applyFont="1" applyBorder="1" applyAlignment="1">
      <alignment vertical="center"/>
    </xf>
    <xf numFmtId="165" fontId="4" fillId="0" borderId="86" xfId="0" applyNumberFormat="1" applyFont="1" applyBorder="1" applyAlignment="1">
      <alignment vertical="center"/>
    </xf>
    <xf numFmtId="165" fontId="4" fillId="0" borderId="88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4" fontId="28" fillId="0" borderId="60" xfId="0" applyNumberFormat="1" applyFont="1" applyBorder="1" applyAlignment="1">
      <alignment horizontal="right" vertical="center"/>
    </xf>
    <xf numFmtId="0" fontId="28" fillId="0" borderId="64" xfId="0" applyFont="1" applyBorder="1" applyAlignment="1">
      <alignment horizontal="right" vertical="center"/>
    </xf>
    <xf numFmtId="4" fontId="15" fillId="0" borderId="32" xfId="0" applyNumberFormat="1" applyFont="1" applyBorder="1" applyAlignment="1">
      <alignment horizontal="right" vertical="center"/>
    </xf>
    <xf numFmtId="4" fontId="15" fillId="0" borderId="65" xfId="0" applyNumberFormat="1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4" fontId="4" fillId="0" borderId="86" xfId="0" applyNumberFormat="1" applyFont="1" applyBorder="1" applyAlignment="1">
      <alignment horizontal="right" vertical="center"/>
    </xf>
    <xf numFmtId="4" fontId="4" fillId="0" borderId="88" xfId="0" applyNumberFormat="1" applyFont="1" applyBorder="1" applyAlignment="1">
      <alignment horizontal="right" vertical="center"/>
    </xf>
    <xf numFmtId="4" fontId="1" fillId="0" borderId="86" xfId="0" applyNumberFormat="1" applyFont="1" applyBorder="1" applyAlignment="1">
      <alignment horizontal="right" vertical="center"/>
    </xf>
    <xf numFmtId="4" fontId="1" fillId="0" borderId="88" xfId="0" applyNumberFormat="1" applyFont="1" applyBorder="1" applyAlignment="1">
      <alignment horizontal="right" vertical="center"/>
    </xf>
    <xf numFmtId="167" fontId="4" fillId="0" borderId="91" xfId="0" applyNumberFormat="1" applyFont="1" applyBorder="1" applyAlignment="1">
      <alignment horizontal="right" vertical="center"/>
    </xf>
    <xf numFmtId="167" fontId="4" fillId="0" borderId="30" xfId="0" applyNumberFormat="1" applyFont="1" applyBorder="1" applyAlignment="1">
      <alignment horizontal="right" vertical="center"/>
    </xf>
    <xf numFmtId="167" fontId="4" fillId="0" borderId="86" xfId="0" applyNumberFormat="1" applyFont="1" applyBorder="1" applyAlignment="1">
      <alignment vertical="center"/>
    </xf>
    <xf numFmtId="167" fontId="4" fillId="0" borderId="88" xfId="0" applyNumberFormat="1" applyFont="1" applyBorder="1" applyAlignment="1">
      <alignment vertical="center"/>
    </xf>
    <xf numFmtId="4" fontId="55" fillId="0" borderId="86" xfId="0" applyNumberFormat="1" applyFont="1" applyBorder="1" applyAlignment="1">
      <alignment vertical="center"/>
    </xf>
    <xf numFmtId="4" fontId="66" fillId="0" borderId="66" xfId="0" applyNumberFormat="1" applyFont="1" applyBorder="1" applyAlignment="1">
      <alignment vertical="center"/>
    </xf>
    <xf numFmtId="4" fontId="4" fillId="0" borderId="57" xfId="0" applyNumberFormat="1" applyFont="1" applyBorder="1" applyAlignment="1">
      <alignment vertical="center"/>
    </xf>
    <xf numFmtId="4" fontId="4" fillId="0" borderId="44" xfId="0" applyNumberFormat="1" applyFont="1" applyBorder="1" applyAlignment="1">
      <alignment vertical="center"/>
    </xf>
    <xf numFmtId="4" fontId="55" fillId="0" borderId="91" xfId="0" applyNumberFormat="1" applyFont="1" applyBorder="1" applyAlignment="1">
      <alignment vertical="center"/>
    </xf>
    <xf numFmtId="4" fontId="15" fillId="0" borderId="46" xfId="0" applyNumberFormat="1" applyFont="1" applyBorder="1" applyAlignment="1">
      <alignment horizontal="right" vertical="center"/>
    </xf>
    <xf numFmtId="4" fontId="15" fillId="0" borderId="18" xfId="0" applyNumberFormat="1" applyFont="1" applyBorder="1" applyAlignment="1">
      <alignment horizontal="right" vertical="center"/>
    </xf>
    <xf numFmtId="4" fontId="15" fillId="0" borderId="16" xfId="0" applyNumberFormat="1" applyFont="1" applyBorder="1" applyAlignment="1">
      <alignment horizontal="right" vertical="center"/>
    </xf>
    <xf numFmtId="4" fontId="15" fillId="0" borderId="30" xfId="0" applyNumberFormat="1" applyFont="1" applyBorder="1" applyAlignment="1">
      <alignment horizontal="right" vertical="center"/>
    </xf>
    <xf numFmtId="4" fontId="15" fillId="0" borderId="57" xfId="0" applyNumberFormat="1" applyFont="1" applyBorder="1" applyAlignment="1">
      <alignment horizontal="right" vertical="center"/>
    </xf>
    <xf numFmtId="4" fontId="15" fillId="0" borderId="44" xfId="0" applyNumberFormat="1" applyFont="1" applyBorder="1" applyAlignment="1">
      <alignment horizontal="right" vertical="center"/>
    </xf>
    <xf numFmtId="4" fontId="15" fillId="0" borderId="15" xfId="0" applyNumberFormat="1" applyFont="1" applyBorder="1" applyAlignment="1">
      <alignment horizontal="right" vertical="center"/>
    </xf>
    <xf numFmtId="4" fontId="15" fillId="0" borderId="70" xfId="0" applyNumberFormat="1" applyFont="1" applyBorder="1" applyAlignment="1">
      <alignment horizontal="right" vertical="center"/>
    </xf>
    <xf numFmtId="0" fontId="0" fillId="0" borderId="7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8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4" fontId="57" fillId="0" borderId="4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" fontId="4" fillId="0" borderId="29" xfId="0" applyNumberFormat="1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4" fontId="3" fillId="0" borderId="86" xfId="0" applyNumberFormat="1" applyFont="1" applyBorder="1" applyAlignment="1">
      <alignment horizontal="right" vertical="center"/>
    </xf>
    <xf numFmtId="0" fontId="3" fillId="0" borderId="88" xfId="0" applyFont="1" applyBorder="1" applyAlignment="1">
      <alignment horizontal="right" vertical="center"/>
    </xf>
    <xf numFmtId="43" fontId="4" fillId="0" borderId="86" xfId="119" applyFont="1" applyBorder="1" applyAlignment="1">
      <alignment horizontal="right" vertical="center"/>
    </xf>
    <xf numFmtId="43" fontId="4" fillId="0" borderId="88" xfId="119" applyFont="1" applyBorder="1" applyAlignment="1">
      <alignment horizontal="right" vertical="center"/>
    </xf>
    <xf numFmtId="4" fontId="4" fillId="0" borderId="88" xfId="0" applyNumberFormat="1" applyFont="1" applyBorder="1" applyAlignment="1">
      <alignment vertical="center"/>
    </xf>
    <xf numFmtId="4" fontId="57" fillId="0" borderId="86" xfId="0" applyNumberFormat="1" applyFont="1" applyBorder="1" applyAlignment="1">
      <alignment vertical="center"/>
    </xf>
    <xf numFmtId="4" fontId="57" fillId="0" borderId="88" xfId="0" applyNumberFormat="1" applyFont="1" applyBorder="1" applyAlignment="1">
      <alignment vertical="center"/>
    </xf>
    <xf numFmtId="4" fontId="33" fillId="0" borderId="72" xfId="0" applyNumberFormat="1" applyFont="1" applyBorder="1" applyAlignment="1">
      <alignment horizontal="right" vertical="center"/>
    </xf>
    <xf numFmtId="0" fontId="34" fillId="0" borderId="72" xfId="0" applyFont="1" applyBorder="1" applyAlignment="1">
      <alignment horizontal="right" vertical="center"/>
    </xf>
    <xf numFmtId="4" fontId="4" fillId="0" borderId="66" xfId="0" applyNumberFormat="1" applyFont="1" applyBorder="1" applyAlignment="1">
      <alignment vertical="center"/>
    </xf>
    <xf numFmtId="4" fontId="4" fillId="0" borderId="85" xfId="0" applyNumberFormat="1" applyFont="1" applyBorder="1" applyAlignment="1">
      <alignment vertical="center"/>
    </xf>
    <xf numFmtId="4" fontId="4" fillId="0" borderId="83" xfId="0" applyNumberFormat="1" applyFont="1" applyBorder="1" applyAlignment="1">
      <alignment vertical="center"/>
    </xf>
    <xf numFmtId="4" fontId="28" fillId="0" borderId="72" xfId="0" applyNumberFormat="1" applyFont="1" applyBorder="1" applyAlignment="1">
      <alignment horizontal="right" vertical="center"/>
    </xf>
    <xf numFmtId="0" fontId="28" fillId="0" borderId="72" xfId="0" applyFont="1" applyBorder="1" applyAlignment="1">
      <alignment horizontal="right" vertical="center"/>
    </xf>
    <xf numFmtId="4" fontId="3" fillId="0" borderId="91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4" fontId="4" fillId="0" borderId="91" xfId="0" applyNumberFormat="1" applyFont="1" applyBorder="1" applyAlignment="1">
      <alignment horizontal="right" vertical="center"/>
    </xf>
    <xf numFmtId="4" fontId="4" fillId="0" borderId="30" xfId="0" applyNumberFormat="1" applyFont="1" applyBorder="1" applyAlignment="1">
      <alignment horizontal="right" vertical="center"/>
    </xf>
    <xf numFmtId="3" fontId="63" fillId="0" borderId="96" xfId="0" applyNumberFormat="1" applyFont="1" applyBorder="1" applyAlignment="1">
      <alignment horizontal="center" vertical="center"/>
    </xf>
    <xf numFmtId="3" fontId="64" fillId="0" borderId="60" xfId="0" applyNumberFormat="1" applyFont="1" applyFill="1" applyBorder="1" applyAlignment="1">
      <alignment horizontal="center"/>
    </xf>
    <xf numFmtId="0" fontId="34" fillId="0" borderId="20" xfId="0" applyFont="1" applyBorder="1"/>
    <xf numFmtId="3" fontId="34" fillId="0" borderId="92" xfId="0" applyNumberFormat="1" applyFont="1" applyFill="1" applyBorder="1" applyAlignment="1">
      <alignment horizontal="center" vertical="center"/>
    </xf>
    <xf numFmtId="3" fontId="54" fillId="0" borderId="87" xfId="0" applyNumberFormat="1" applyFont="1" applyFill="1" applyBorder="1" applyAlignment="1">
      <alignment horizontal="center" vertical="center"/>
    </xf>
    <xf numFmtId="3" fontId="54" fillId="0" borderId="49" xfId="0" applyNumberFormat="1" applyFont="1" applyFill="1" applyBorder="1" applyAlignment="1">
      <alignment horizontal="center" vertical="center"/>
    </xf>
    <xf numFmtId="3" fontId="54" fillId="0" borderId="50" xfId="0" applyNumberFormat="1" applyFont="1" applyFill="1" applyBorder="1" applyAlignment="1">
      <alignment horizontal="center" vertical="center"/>
    </xf>
    <xf numFmtId="3" fontId="54" fillId="0" borderId="92" xfId="0" applyNumberFormat="1" applyFont="1" applyFill="1" applyBorder="1" applyAlignment="1">
      <alignment horizontal="center" vertical="center"/>
    </xf>
    <xf numFmtId="3" fontId="51" fillId="0" borderId="22" xfId="0" applyNumberFormat="1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3" fontId="42" fillId="0" borderId="47" xfId="0" applyNumberFormat="1" applyFont="1" applyBorder="1" applyAlignment="1">
      <alignment horizontal="center" vertical="center"/>
    </xf>
    <xf numFmtId="3" fontId="42" fillId="0" borderId="96" xfId="0" applyNumberFormat="1" applyFont="1" applyBorder="1" applyAlignment="1">
      <alignment horizontal="center" vertical="center"/>
    </xf>
    <xf numFmtId="3" fontId="42" fillId="0" borderId="6" xfId="0" applyNumberFormat="1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" fontId="42" fillId="0" borderId="16" xfId="0" applyNumberFormat="1" applyFont="1" applyBorder="1" applyAlignment="1">
      <alignment horizontal="center" vertical="center"/>
    </xf>
    <xf numFmtId="3" fontId="42" fillId="0" borderId="17" xfId="0" applyNumberFormat="1" applyFont="1" applyBorder="1" applyAlignment="1">
      <alignment horizontal="center" vertical="center"/>
    </xf>
    <xf numFmtId="3" fontId="51" fillId="0" borderId="47" xfId="0" applyNumberFormat="1" applyFont="1" applyBorder="1" applyAlignment="1">
      <alignment horizontal="center" vertical="center"/>
    </xf>
    <xf numFmtId="3" fontId="51" fillId="0" borderId="38" xfId="0" applyNumberFormat="1" applyFont="1" applyBorder="1" applyAlignment="1">
      <alignment horizontal="center" vertical="center"/>
    </xf>
    <xf numFmtId="3" fontId="51" fillId="0" borderId="20" xfId="0" applyNumberFormat="1" applyFont="1" applyBorder="1" applyAlignment="1">
      <alignment horizontal="center" vertical="center"/>
    </xf>
    <xf numFmtId="3" fontId="34" fillId="0" borderId="87" xfId="0" applyNumberFormat="1" applyFont="1" applyFill="1" applyBorder="1" applyAlignment="1">
      <alignment horizontal="center" vertical="center"/>
    </xf>
    <xf numFmtId="3" fontId="34" fillId="0" borderId="96" xfId="0" applyNumberFormat="1" applyFont="1" applyFill="1" applyBorder="1" applyAlignment="1">
      <alignment horizontal="center" vertical="center"/>
    </xf>
    <xf numFmtId="3" fontId="34" fillId="0" borderId="95" xfId="0" applyNumberFormat="1" applyFont="1" applyBorder="1" applyAlignment="1">
      <alignment horizontal="center" vertical="center"/>
    </xf>
    <xf numFmtId="3" fontId="34" fillId="0" borderId="93" xfId="0" applyNumberFormat="1" applyFont="1" applyBorder="1" applyAlignment="1">
      <alignment horizontal="center" vertical="center"/>
    </xf>
    <xf numFmtId="3" fontId="34" fillId="0" borderId="94" xfId="0" applyNumberFormat="1" applyFont="1" applyBorder="1" applyAlignment="1">
      <alignment horizontal="center" vertical="center"/>
    </xf>
    <xf numFmtId="3" fontId="34" fillId="0" borderId="49" xfId="0" applyNumberFormat="1" applyFont="1" applyFill="1" applyBorder="1" applyAlignment="1">
      <alignment horizontal="center" vertical="center"/>
    </xf>
    <xf numFmtId="3" fontId="34" fillId="0" borderId="50" xfId="0" applyNumberFormat="1" applyFont="1" applyFill="1" applyBorder="1" applyAlignment="1">
      <alignment horizontal="center" vertical="center"/>
    </xf>
    <xf numFmtId="3" fontId="42" fillId="0" borderId="92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49" fillId="0" borderId="87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33" fillId="0" borderId="14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center" vertical="center"/>
    </xf>
    <xf numFmtId="0" fontId="28" fillId="0" borderId="49" xfId="0" applyFont="1" applyBorder="1" applyAlignment="1">
      <alignment vertical="center"/>
    </xf>
    <xf numFmtId="0" fontId="28" fillId="0" borderId="50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8" xfId="0" applyBorder="1" applyAlignment="1">
      <alignment vertical="center"/>
    </xf>
    <xf numFmtId="0" fontId="40" fillId="0" borderId="0" xfId="0" applyFont="1" applyFill="1" applyBorder="1" applyAlignment="1" applyProtection="1">
      <alignment horizontal="center" vertical="center"/>
      <protection hidden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49" xfId="0" applyFont="1" applyFill="1" applyBorder="1" applyAlignment="1">
      <alignment vertical="center"/>
    </xf>
    <xf numFmtId="0" fontId="19" fillId="0" borderId="50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5" xfId="0" applyBorder="1" applyAlignment="1">
      <alignment vertical="center"/>
    </xf>
    <xf numFmtId="0" fontId="28" fillId="0" borderId="49" xfId="0" applyFont="1" applyFill="1" applyBorder="1" applyAlignment="1">
      <alignment vertical="center"/>
    </xf>
  </cellXfs>
  <cellStyles count="140">
    <cellStyle name="Normal" xfId="0" builtinId="0"/>
    <cellStyle name="Normal 2" xfId="2"/>
    <cellStyle name="Normal 2 2" xfId="3"/>
    <cellStyle name="Normal 2 2 2" xfId="9"/>
    <cellStyle name="Normal 2 7" xfId="14"/>
    <cellStyle name="Normal 2 7 10" xfId="109"/>
    <cellStyle name="Normal 2 7 11" xfId="118"/>
    <cellStyle name="Normal 2 7 12" xfId="120"/>
    <cellStyle name="Normal 2 7 13" xfId="131"/>
    <cellStyle name="Normal 2 7 14" xfId="139"/>
    <cellStyle name="Normal 2 7 2" xfId="34"/>
    <cellStyle name="Normal 2 7 2 2" xfId="89"/>
    <cellStyle name="Normal 2 7 3" xfId="27"/>
    <cellStyle name="Normal 2 7 3 2" xfId="82"/>
    <cellStyle name="Normal 2 7 4" xfId="20"/>
    <cellStyle name="Normal 2 7 4 2" xfId="75"/>
    <cellStyle name="Normal 2 7 5" xfId="36"/>
    <cellStyle name="Normal 2 7 5 2" xfId="91"/>
    <cellStyle name="Normal 2 7 6" xfId="48"/>
    <cellStyle name="Normal 2 7 6 2" xfId="103"/>
    <cellStyle name="Normal 2 7 7" xfId="54"/>
    <cellStyle name="Normal 2 7 8" xfId="60"/>
    <cellStyle name="Normal 2 7 9" xfId="69"/>
    <cellStyle name="Normal 3" xfId="4"/>
    <cellStyle name="Normal 3 10" xfId="55"/>
    <cellStyle name="Normal 3 11" xfId="61"/>
    <cellStyle name="Normal 3 12" xfId="63"/>
    <cellStyle name="Normal 3 13" xfId="104"/>
    <cellStyle name="Normal 3 14" xfId="110"/>
    <cellStyle name="Normal 3 15" xfId="112"/>
    <cellStyle name="Normal 3 16" xfId="121"/>
    <cellStyle name="Normal 3 17" xfId="126"/>
    <cellStyle name="Normal 3 18" xfId="134"/>
    <cellStyle name="Normal 3 2" xfId="10"/>
    <cellStyle name="Normal 3 2 10" xfId="107"/>
    <cellStyle name="Normal 3 2 11" xfId="116"/>
    <cellStyle name="Normal 3 2 12" xfId="122"/>
    <cellStyle name="Normal 3 2 13" xfId="129"/>
    <cellStyle name="Normal 3 2 14" xfId="137"/>
    <cellStyle name="Normal 3 2 2" xfId="32"/>
    <cellStyle name="Normal 3 2 2 2" xfId="87"/>
    <cellStyle name="Normal 3 2 3" xfId="25"/>
    <cellStyle name="Normal 3 2 3 2" xfId="80"/>
    <cellStyle name="Normal 3 2 4" xfId="18"/>
    <cellStyle name="Normal 3 2 4 2" xfId="73"/>
    <cellStyle name="Normal 3 2 5" xfId="38"/>
    <cellStyle name="Normal 3 2 5 2" xfId="93"/>
    <cellStyle name="Normal 3 2 6" xfId="46"/>
    <cellStyle name="Normal 3 2 6 2" xfId="101"/>
    <cellStyle name="Normal 3 2 7" xfId="52"/>
    <cellStyle name="Normal 3 2 8" xfId="58"/>
    <cellStyle name="Normal 3 2 9" xfId="67"/>
    <cellStyle name="Normal 3 3" xfId="28"/>
    <cellStyle name="Normal 3 3 2" xfId="83"/>
    <cellStyle name="Normal 3 4" xfId="29"/>
    <cellStyle name="Normal 3 4 2" xfId="84"/>
    <cellStyle name="Normal 3 5" xfId="21"/>
    <cellStyle name="Normal 3 5 2" xfId="76"/>
    <cellStyle name="Normal 3 6" xfId="15"/>
    <cellStyle name="Normal 3 6 2" xfId="70"/>
    <cellStyle name="Normal 3 7" xfId="37"/>
    <cellStyle name="Normal 3 7 2" xfId="92"/>
    <cellStyle name="Normal 3 8" xfId="43"/>
    <cellStyle name="Normal 3 8 2" xfId="98"/>
    <cellStyle name="Normal 3 9" xfId="49"/>
    <cellStyle name="Normal 4" xfId="1"/>
    <cellStyle name="Normal 4 2" xfId="13"/>
    <cellStyle name="Normal 4 3" xfId="8"/>
    <cellStyle name="Normal 5" xfId="6"/>
    <cellStyle name="Normal 5 10" xfId="105"/>
    <cellStyle name="Normal 5 11" xfId="114"/>
    <cellStyle name="Normal 5 12" xfId="123"/>
    <cellStyle name="Normal 5 13" xfId="127"/>
    <cellStyle name="Normal 5 14" xfId="135"/>
    <cellStyle name="Normal 5 2" xfId="30"/>
    <cellStyle name="Normal 5 2 2" xfId="85"/>
    <cellStyle name="Normal 5 3" xfId="23"/>
    <cellStyle name="Normal 5 3 2" xfId="78"/>
    <cellStyle name="Normal 5 4" xfId="16"/>
    <cellStyle name="Normal 5 4 2" xfId="71"/>
    <cellStyle name="Normal 5 5" xfId="39"/>
    <cellStyle name="Normal 5 5 2" xfId="94"/>
    <cellStyle name="Normal 5 6" xfId="44"/>
    <cellStyle name="Normal 5 6 2" xfId="99"/>
    <cellStyle name="Normal 5 7" xfId="50"/>
    <cellStyle name="Normal 5 8" xfId="56"/>
    <cellStyle name="Normal 5 9" xfId="65"/>
    <cellStyle name="Normal 6" xfId="7"/>
    <cellStyle name="Normal 6 10" xfId="106"/>
    <cellStyle name="Normal 6 11" xfId="115"/>
    <cellStyle name="Normal 6 12" xfId="124"/>
    <cellStyle name="Normal 6 13" xfId="128"/>
    <cellStyle name="Normal 6 14" xfId="136"/>
    <cellStyle name="Normal 6 2" xfId="31"/>
    <cellStyle name="Normal 6 2 2" xfId="86"/>
    <cellStyle name="Normal 6 3" xfId="24"/>
    <cellStyle name="Normal 6 3 2" xfId="79"/>
    <cellStyle name="Normal 6 4" xfId="17"/>
    <cellStyle name="Normal 6 4 2" xfId="72"/>
    <cellStyle name="Normal 6 5" xfId="40"/>
    <cellStyle name="Normal 6 5 2" xfId="95"/>
    <cellStyle name="Normal 6 6" xfId="45"/>
    <cellStyle name="Normal 6 6 2" xfId="100"/>
    <cellStyle name="Normal 6 7" xfId="51"/>
    <cellStyle name="Normal 6 8" xfId="57"/>
    <cellStyle name="Normal 6 9" xfId="66"/>
    <cellStyle name="Normal 7" xfId="35"/>
    <cellStyle name="Normal 7 2" xfId="90"/>
    <cellStyle name="Normal 7 3" xfId="132"/>
    <cellStyle name="Normal 8" xfId="12"/>
    <cellStyle name="Normal 8 10" xfId="108"/>
    <cellStyle name="Normal 8 11" xfId="117"/>
    <cellStyle name="Normal 8 12" xfId="125"/>
    <cellStyle name="Normal 8 13" xfId="130"/>
    <cellStyle name="Normal 8 14" xfId="138"/>
    <cellStyle name="Normal 8 2" xfId="33"/>
    <cellStyle name="Normal 8 2 2" xfId="88"/>
    <cellStyle name="Normal 8 3" xfId="26"/>
    <cellStyle name="Normal 8 3 2" xfId="81"/>
    <cellStyle name="Normal 8 4" xfId="19"/>
    <cellStyle name="Normal 8 4 2" xfId="74"/>
    <cellStyle name="Normal 8 5" xfId="41"/>
    <cellStyle name="Normal 8 5 2" xfId="96"/>
    <cellStyle name="Normal 8 6" xfId="47"/>
    <cellStyle name="Normal 8 6 2" xfId="102"/>
    <cellStyle name="Normal 8 7" xfId="53"/>
    <cellStyle name="Normal 8 8" xfId="59"/>
    <cellStyle name="Normal 8 9" xfId="68"/>
    <cellStyle name="ParaBirimi 2" xfId="22"/>
    <cellStyle name="ParaBirimi 2 2" xfId="77"/>
    <cellStyle name="ParaBirimi 3" xfId="42"/>
    <cellStyle name="ParaBirimi 3 2" xfId="97"/>
    <cellStyle name="ParaBirimi 4" xfId="62"/>
    <cellStyle name="ParaBirimi 5" xfId="64"/>
    <cellStyle name="ParaBirimi 6" xfId="111"/>
    <cellStyle name="ParaBirimi 7" xfId="113"/>
    <cellStyle name="ParaBirimi 8" xfId="133"/>
    <cellStyle name="Virgül" xfId="119" builtinId="3"/>
    <cellStyle name="Virgül 2" xfId="5"/>
    <cellStyle name="Virgül 2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gdem\Desktop\&#304;STAT&#304;ST&#304;K\2017%20&#304;STAT&#304;ST&#304;K\EK&#304;M-2017\&#304;SCEH&#304;SAR%20MALMD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L TABLO"/>
      <sheetName val="GELİR"/>
      <sheetName val="MÜKELLEF SAY."/>
      <sheetName val="MİLE"/>
      <sheetName val="MİLE2"/>
      <sheetName val="BÜTÇE GEL.GİD."/>
      <sheetName val="Sayfa1"/>
    </sheetNames>
    <sheetDataSet>
      <sheetData sheetId="0">
        <row r="26">
          <cell r="C26">
            <v>3430</v>
          </cell>
          <cell r="D26">
            <v>296</v>
          </cell>
        </row>
        <row r="31">
          <cell r="C31">
            <v>444965.85</v>
          </cell>
          <cell r="D31">
            <v>0</v>
          </cell>
          <cell r="E31">
            <v>91989.81</v>
          </cell>
          <cell r="F31">
            <v>49795.16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tabSelected="1" workbookViewId="0">
      <selection activeCell="B2" sqref="B2:G2"/>
    </sheetView>
  </sheetViews>
  <sheetFormatPr defaultRowHeight="15" x14ac:dyDescent="0.25"/>
  <cols>
    <col min="1" max="1" width="1.5703125" customWidth="1"/>
    <col min="2" max="2" width="11.42578125" customWidth="1"/>
    <col min="3" max="3" width="14" customWidth="1"/>
    <col min="4" max="4" width="15.140625" customWidth="1"/>
    <col min="5" max="5" width="16.7109375" customWidth="1"/>
    <col min="6" max="6" width="15.5703125" customWidth="1"/>
    <col min="7" max="7" width="15" customWidth="1"/>
    <col min="8" max="8" width="15.42578125" customWidth="1"/>
    <col min="9" max="9" width="14" customWidth="1"/>
    <col min="10" max="10" width="15.7109375" customWidth="1"/>
    <col min="11" max="11" width="13.5703125" customWidth="1"/>
    <col min="12" max="12" width="14" customWidth="1"/>
  </cols>
  <sheetData>
    <row r="2" spans="2:12" ht="26.25" x14ac:dyDescent="0.25">
      <c r="B2" s="215" t="s">
        <v>0</v>
      </c>
      <c r="C2" s="215"/>
      <c r="D2" s="215"/>
      <c r="E2" s="215"/>
      <c r="F2" s="215"/>
      <c r="G2" s="215"/>
      <c r="H2" s="216" t="s">
        <v>90</v>
      </c>
      <c r="I2" s="216"/>
      <c r="J2" s="216"/>
    </row>
    <row r="3" spans="2:12" ht="15.75" thickBot="1" x14ac:dyDescent="0.3">
      <c r="B3" s="217" t="s">
        <v>1</v>
      </c>
      <c r="C3" s="217"/>
      <c r="D3" s="217"/>
      <c r="E3" s="217"/>
      <c r="F3" s="217"/>
      <c r="G3" s="217"/>
      <c r="H3" s="217"/>
      <c r="I3" s="217"/>
      <c r="J3" s="217"/>
    </row>
    <row r="4" spans="2:12" ht="19.5" customHeight="1" x14ac:dyDescent="0.25">
      <c r="B4" s="218" t="s">
        <v>2</v>
      </c>
      <c r="C4" s="219"/>
      <c r="D4" s="219"/>
      <c r="E4" s="220" t="s">
        <v>3</v>
      </c>
      <c r="F4" s="220"/>
      <c r="G4" s="220" t="s">
        <v>4</v>
      </c>
      <c r="H4" s="220"/>
      <c r="I4" s="220" t="s">
        <v>5</v>
      </c>
      <c r="J4" s="221"/>
    </row>
    <row r="5" spans="2:12" ht="23.25" customHeight="1" x14ac:dyDescent="0.25">
      <c r="B5" s="222" t="s">
        <v>6</v>
      </c>
      <c r="C5" s="223"/>
      <c r="D5" s="223"/>
      <c r="E5" s="224">
        <v>37</v>
      </c>
      <c r="F5" s="224"/>
      <c r="G5" s="224">
        <v>20</v>
      </c>
      <c r="H5" s="224"/>
      <c r="I5" s="224">
        <f>SUM(E5:H5)</f>
        <v>57</v>
      </c>
      <c r="J5" s="225"/>
    </row>
    <row r="6" spans="2:12" ht="18.75" customHeight="1" x14ac:dyDescent="0.25">
      <c r="B6" s="222" t="s">
        <v>7</v>
      </c>
      <c r="C6" s="223"/>
      <c r="D6" s="223"/>
      <c r="E6" s="224">
        <v>193</v>
      </c>
      <c r="F6" s="224"/>
      <c r="G6" s="224">
        <v>232</v>
      </c>
      <c r="H6" s="224"/>
      <c r="I6" s="224">
        <f t="shared" ref="I6:I7" si="0">SUM(E6:H6)</f>
        <v>425</v>
      </c>
      <c r="J6" s="225"/>
    </row>
    <row r="7" spans="2:12" ht="22.5" customHeight="1" thickBot="1" x14ac:dyDescent="0.3">
      <c r="B7" s="226" t="s">
        <v>5</v>
      </c>
      <c r="C7" s="227"/>
      <c r="D7" s="227"/>
      <c r="E7" s="228">
        <f>SUM(E5:E6)</f>
        <v>230</v>
      </c>
      <c r="F7" s="228"/>
      <c r="G7" s="228">
        <f>SUM(G5:G6)</f>
        <v>252</v>
      </c>
      <c r="H7" s="228"/>
      <c r="I7" s="229">
        <f t="shared" si="0"/>
        <v>482</v>
      </c>
      <c r="J7" s="230"/>
    </row>
    <row r="8" spans="2:12" ht="27.75" customHeight="1" thickBot="1" x14ac:dyDescent="0.3">
      <c r="B8" s="231" t="s">
        <v>8</v>
      </c>
      <c r="C8" s="232"/>
      <c r="D8" s="232"/>
      <c r="E8" s="233">
        <v>9</v>
      </c>
      <c r="F8" s="233"/>
      <c r="G8" s="233">
        <v>15</v>
      </c>
      <c r="H8" s="233"/>
      <c r="I8" s="234">
        <f>SUM(E8:H8)</f>
        <v>24</v>
      </c>
      <c r="J8" s="235"/>
    </row>
    <row r="9" spans="2:12" x14ac:dyDescent="0.25">
      <c r="B9" s="1"/>
      <c r="C9" s="1"/>
      <c r="D9" s="1"/>
      <c r="E9" s="1"/>
      <c r="F9" s="1"/>
      <c r="G9" s="1"/>
      <c r="H9" s="2"/>
      <c r="I9" s="2"/>
      <c r="J9" s="2"/>
    </row>
    <row r="10" spans="2:12" ht="26.25" customHeight="1" thickBot="1" x14ac:dyDescent="0.3">
      <c r="B10" s="217" t="s">
        <v>76</v>
      </c>
      <c r="C10" s="217"/>
      <c r="D10" s="217"/>
      <c r="E10" s="217"/>
      <c r="F10" s="217"/>
      <c r="G10" s="217"/>
      <c r="H10" s="217"/>
      <c r="I10" s="217"/>
      <c r="J10" s="217"/>
    </row>
    <row r="11" spans="2:12" ht="26.25" customHeight="1" thickBot="1" x14ac:dyDescent="0.3">
      <c r="B11" s="240"/>
      <c r="C11" s="242" t="s">
        <v>77</v>
      </c>
      <c r="D11" s="243"/>
      <c r="E11" s="246" t="s">
        <v>79</v>
      </c>
      <c r="F11" s="247"/>
      <c r="G11" s="247"/>
      <c r="H11" s="247"/>
      <c r="I11" s="248"/>
      <c r="J11" s="249" t="s">
        <v>80</v>
      </c>
    </row>
    <row r="12" spans="2:12" ht="35.25" customHeight="1" x14ac:dyDescent="0.25">
      <c r="B12" s="241"/>
      <c r="C12" s="244"/>
      <c r="D12" s="245"/>
      <c r="E12" s="251" t="s">
        <v>9</v>
      </c>
      <c r="F12" s="252"/>
      <c r="G12" s="251" t="s">
        <v>10</v>
      </c>
      <c r="H12" s="252"/>
      <c r="I12" s="82" t="s">
        <v>78</v>
      </c>
      <c r="J12" s="250"/>
    </row>
    <row r="13" spans="2:12" ht="26.25" customHeight="1" x14ac:dyDescent="0.25">
      <c r="B13" s="79" t="s">
        <v>3</v>
      </c>
      <c r="C13" s="253">
        <f>GELİR!C9</f>
        <v>928130845.33000004</v>
      </c>
      <c r="D13" s="254"/>
      <c r="E13" s="236">
        <f>GELİR!E9</f>
        <v>1227217530.95</v>
      </c>
      <c r="F13" s="237"/>
      <c r="G13" s="236">
        <f>GELİR!G9</f>
        <v>724864287.91000009</v>
      </c>
      <c r="H13" s="237"/>
      <c r="I13" s="181">
        <v>59</v>
      </c>
      <c r="J13" s="80">
        <v>78</v>
      </c>
    </row>
    <row r="14" spans="2:12" ht="26.25" customHeight="1" x14ac:dyDescent="0.25">
      <c r="B14" s="79" t="s">
        <v>4</v>
      </c>
      <c r="C14" s="253">
        <f>GELİR!C33</f>
        <v>569066628.60000002</v>
      </c>
      <c r="D14" s="254"/>
      <c r="E14" s="236">
        <f>GELİR!E33</f>
        <v>617521009.96000004</v>
      </c>
      <c r="F14" s="237"/>
      <c r="G14" s="236">
        <f>GELİR!G33</f>
        <v>302887717.04000002</v>
      </c>
      <c r="H14" s="237"/>
      <c r="I14" s="181">
        <v>49</v>
      </c>
      <c r="J14" s="80">
        <v>53</v>
      </c>
    </row>
    <row r="15" spans="2:12" ht="26.25" customHeight="1" thickBot="1" x14ac:dyDescent="0.3">
      <c r="B15" s="81" t="s">
        <v>5</v>
      </c>
      <c r="C15" s="255">
        <f>SUM(C13:C14)</f>
        <v>1497197473.9300001</v>
      </c>
      <c r="D15" s="256"/>
      <c r="E15" s="238">
        <f>SUM(E13:E14)</f>
        <v>1844738540.9100001</v>
      </c>
      <c r="F15" s="239"/>
      <c r="G15" s="238">
        <f>SUM(G13:G14)</f>
        <v>1027752004.95</v>
      </c>
      <c r="H15" s="239"/>
      <c r="I15" s="81">
        <v>55</v>
      </c>
      <c r="J15" s="182">
        <v>68</v>
      </c>
    </row>
    <row r="16" spans="2:12" ht="24.75" customHeight="1" thickBot="1" x14ac:dyDescent="0.3">
      <c r="B16" s="1"/>
      <c r="C16" s="1"/>
      <c r="D16" s="1"/>
      <c r="E16" s="1"/>
      <c r="F16" s="1"/>
      <c r="G16" s="1"/>
      <c r="H16" s="2"/>
      <c r="I16" s="2"/>
      <c r="J16" s="2"/>
      <c r="L16" s="117"/>
    </row>
    <row r="17" spans="2:11" ht="29.25" customHeight="1" thickBot="1" x14ac:dyDescent="0.3">
      <c r="B17" s="261" t="s">
        <v>11</v>
      </c>
      <c r="C17" s="262"/>
      <c r="D17" s="263" t="s">
        <v>12</v>
      </c>
      <c r="E17" s="264"/>
      <c r="F17" s="263" t="s">
        <v>13</v>
      </c>
      <c r="G17" s="265"/>
      <c r="H17" s="266" t="s">
        <v>14</v>
      </c>
      <c r="I17" s="266"/>
      <c r="J17" s="21" t="s">
        <v>5</v>
      </c>
    </row>
    <row r="18" spans="2:11" ht="25.5" customHeight="1" thickBot="1" x14ac:dyDescent="0.3">
      <c r="B18" s="267" t="s">
        <v>3</v>
      </c>
      <c r="C18" s="268"/>
      <c r="D18" s="269">
        <v>11328</v>
      </c>
      <c r="E18" s="270"/>
      <c r="F18" s="269">
        <v>3245</v>
      </c>
      <c r="G18" s="270"/>
      <c r="H18" s="269">
        <v>2249</v>
      </c>
      <c r="I18" s="270"/>
      <c r="J18" s="32">
        <f t="shared" ref="J18:J20" si="1">SUM(D18:I18)</f>
        <v>16822</v>
      </c>
    </row>
    <row r="19" spans="2:11" ht="21" customHeight="1" thickBot="1" x14ac:dyDescent="0.3">
      <c r="B19" s="271" t="s">
        <v>4</v>
      </c>
      <c r="C19" s="272"/>
      <c r="D19" s="273">
        <v>9148</v>
      </c>
      <c r="E19" s="273"/>
      <c r="F19" s="273">
        <v>7324</v>
      </c>
      <c r="G19" s="273"/>
      <c r="H19" s="273">
        <v>1838</v>
      </c>
      <c r="I19" s="273"/>
      <c r="J19" s="32">
        <f t="shared" si="1"/>
        <v>18310</v>
      </c>
    </row>
    <row r="20" spans="2:11" ht="27" customHeight="1" thickBot="1" x14ac:dyDescent="0.3">
      <c r="B20" s="257" t="s">
        <v>15</v>
      </c>
      <c r="C20" s="258"/>
      <c r="D20" s="259">
        <f>SUM(D18:D19)</f>
        <v>20476</v>
      </c>
      <c r="E20" s="260"/>
      <c r="F20" s="259">
        <f t="shared" ref="F20" si="2">SUM(F18:F19)</f>
        <v>10569</v>
      </c>
      <c r="G20" s="260"/>
      <c r="H20" s="259">
        <f t="shared" ref="H20" si="3">SUM(H18:H19)</f>
        <v>4087</v>
      </c>
      <c r="I20" s="260"/>
      <c r="J20" s="32">
        <f t="shared" si="1"/>
        <v>35132</v>
      </c>
    </row>
    <row r="21" spans="2:11" ht="21" customHeight="1" x14ac:dyDescent="0.25">
      <c r="B21" s="16"/>
      <c r="C21" s="17"/>
      <c r="D21" s="18"/>
      <c r="E21" s="14"/>
      <c r="F21" s="18"/>
      <c r="G21" s="14"/>
      <c r="H21" s="18"/>
      <c r="I21" s="14"/>
      <c r="J21" s="15"/>
    </row>
    <row r="22" spans="2:11" ht="33.75" customHeight="1" thickBot="1" x14ac:dyDescent="0.3">
      <c r="B22" s="274" t="s">
        <v>16</v>
      </c>
      <c r="C22" s="275"/>
      <c r="D22" s="275"/>
      <c r="E22" s="275"/>
      <c r="F22" s="275"/>
      <c r="G22" s="275"/>
      <c r="H22" s="275"/>
      <c r="I22" s="275"/>
      <c r="J22" s="275"/>
    </row>
    <row r="23" spans="2:11" ht="45.75" customHeight="1" thickBot="1" x14ac:dyDescent="0.3">
      <c r="B23" s="284"/>
      <c r="C23" s="56" t="s">
        <v>17</v>
      </c>
      <c r="D23" s="57" t="s">
        <v>18</v>
      </c>
      <c r="E23" s="286" t="s">
        <v>5</v>
      </c>
      <c r="F23" s="58" t="s">
        <v>19</v>
      </c>
      <c r="G23" s="76" t="s">
        <v>20</v>
      </c>
      <c r="H23" s="288" t="s">
        <v>5</v>
      </c>
      <c r="I23" s="289" t="s">
        <v>15</v>
      </c>
      <c r="J23" s="290"/>
    </row>
    <row r="24" spans="2:11" ht="15.75" thickBot="1" x14ac:dyDescent="0.3">
      <c r="B24" s="285"/>
      <c r="C24" s="59" t="s">
        <v>21</v>
      </c>
      <c r="D24" s="60" t="s">
        <v>21</v>
      </c>
      <c r="E24" s="287"/>
      <c r="F24" s="59" t="s">
        <v>21</v>
      </c>
      <c r="G24" s="60" t="s">
        <v>21</v>
      </c>
      <c r="H24" s="287"/>
      <c r="I24" s="291"/>
      <c r="J24" s="290"/>
    </row>
    <row r="25" spans="2:11" ht="27" customHeight="1" thickBot="1" x14ac:dyDescent="0.3">
      <c r="B25" s="35" t="s">
        <v>3</v>
      </c>
      <c r="C25" s="61">
        <v>7104</v>
      </c>
      <c r="D25" s="61">
        <v>1058</v>
      </c>
      <c r="E25" s="62">
        <f>SUM(C25:D25)</f>
        <v>8162</v>
      </c>
      <c r="F25" s="63">
        <v>162</v>
      </c>
      <c r="G25" s="64">
        <v>24</v>
      </c>
      <c r="H25" s="65">
        <f>SUM(F25:G25)</f>
        <v>186</v>
      </c>
      <c r="I25" s="280">
        <f>SUM(E25+H25)</f>
        <v>8348</v>
      </c>
      <c r="J25" s="281"/>
    </row>
    <row r="26" spans="2:11" ht="27.75" customHeight="1" thickBot="1" x14ac:dyDescent="0.3">
      <c r="B26" s="35" t="s">
        <v>4</v>
      </c>
      <c r="C26" s="74">
        <v>55942</v>
      </c>
      <c r="D26" s="74">
        <v>6338</v>
      </c>
      <c r="E26" s="62">
        <f>SUM(C26:D26)</f>
        <v>62280</v>
      </c>
      <c r="F26" s="74">
        <v>1125</v>
      </c>
      <c r="G26" s="74">
        <v>142</v>
      </c>
      <c r="H26" s="65">
        <f t="shared" ref="H26:H27" si="4">SUM(F26:G26)</f>
        <v>1267</v>
      </c>
      <c r="I26" s="282">
        <f>SUM(E26+H26)</f>
        <v>63547</v>
      </c>
      <c r="J26" s="282"/>
    </row>
    <row r="27" spans="2:11" ht="30.75" customHeight="1" thickBot="1" x14ac:dyDescent="0.3">
      <c r="B27" s="66" t="s">
        <v>5</v>
      </c>
      <c r="C27" s="32">
        <f t="shared" ref="C27:G27" si="5">SUM(C25:C26)</f>
        <v>63046</v>
      </c>
      <c r="D27" s="32">
        <f t="shared" si="5"/>
        <v>7396</v>
      </c>
      <c r="E27" s="67">
        <f>SUM(C27:D27)</f>
        <v>70442</v>
      </c>
      <c r="F27" s="68">
        <f t="shared" si="5"/>
        <v>1287</v>
      </c>
      <c r="G27" s="72">
        <f t="shared" si="5"/>
        <v>166</v>
      </c>
      <c r="H27" s="67">
        <f t="shared" si="4"/>
        <v>1453</v>
      </c>
      <c r="I27" s="259">
        <f>SUM(E27+H27)</f>
        <v>71895</v>
      </c>
      <c r="J27" s="283"/>
    </row>
    <row r="28" spans="2:11" ht="30" customHeight="1" thickBot="1" x14ac:dyDescent="0.3"/>
    <row r="29" spans="2:11" ht="44.25" customHeight="1" thickBot="1" x14ac:dyDescent="0.3">
      <c r="B29" s="36" t="s">
        <v>22</v>
      </c>
      <c r="C29" s="37" t="s">
        <v>23</v>
      </c>
      <c r="D29" s="37" t="s">
        <v>24</v>
      </c>
      <c r="E29" s="37" t="s">
        <v>25</v>
      </c>
      <c r="F29" s="38" t="s">
        <v>26</v>
      </c>
      <c r="G29" s="39" t="s">
        <v>27</v>
      </c>
      <c r="H29" s="39" t="s">
        <v>28</v>
      </c>
      <c r="I29" s="39" t="s">
        <v>29</v>
      </c>
      <c r="J29" s="39" t="s">
        <v>30</v>
      </c>
      <c r="K29" s="40" t="s">
        <v>15</v>
      </c>
    </row>
    <row r="30" spans="2:11" ht="28.5" customHeight="1" thickBot="1" x14ac:dyDescent="0.3">
      <c r="B30" s="75" t="s">
        <v>31</v>
      </c>
      <c r="C30" s="180">
        <v>18331635.309999999</v>
      </c>
      <c r="D30" s="180">
        <v>467121.41</v>
      </c>
      <c r="E30" s="111">
        <v>1445026.55</v>
      </c>
      <c r="F30" s="111">
        <v>709124.7</v>
      </c>
      <c r="G30" s="111">
        <v>12214.3</v>
      </c>
      <c r="H30" s="111">
        <v>986524.84</v>
      </c>
      <c r="I30" s="111">
        <v>17157.5</v>
      </c>
      <c r="J30" s="111">
        <v>1448839.06</v>
      </c>
      <c r="K30" s="41">
        <f>SUM(C30:J30)</f>
        <v>23417643.669999998</v>
      </c>
    </row>
    <row r="31" spans="2:11" ht="24" customHeight="1" thickBot="1" x14ac:dyDescent="0.3">
      <c r="B31" s="35" t="s">
        <v>32</v>
      </c>
      <c r="C31" s="42">
        <v>7023580.7000000002</v>
      </c>
      <c r="D31" s="43">
        <v>576495.65</v>
      </c>
      <c r="E31" s="43">
        <v>1258474.48</v>
      </c>
      <c r="F31" s="43">
        <v>559608.92000000004</v>
      </c>
      <c r="G31" s="43">
        <v>63487.02</v>
      </c>
      <c r="H31" s="43">
        <v>188331.32</v>
      </c>
      <c r="I31" s="43">
        <v>12136.84</v>
      </c>
      <c r="J31" s="43">
        <v>104898.17</v>
      </c>
      <c r="K31" s="41">
        <f t="shared" ref="K31:K32" si="6">SUM(C31:J31)</f>
        <v>9787013.0999999996</v>
      </c>
    </row>
    <row r="32" spans="2:11" ht="27.75" customHeight="1" thickBot="1" x14ac:dyDescent="0.3">
      <c r="B32" s="44" t="s">
        <v>5</v>
      </c>
      <c r="C32" s="69">
        <f t="shared" ref="C32:I32" si="7">SUM(C30:C31)</f>
        <v>25355216.009999998</v>
      </c>
      <c r="D32" s="70">
        <f t="shared" si="7"/>
        <v>1043617.06</v>
      </c>
      <c r="E32" s="70">
        <f t="shared" si="7"/>
        <v>2703501.0300000003</v>
      </c>
      <c r="F32" s="70">
        <f t="shared" si="7"/>
        <v>1268733.6200000001</v>
      </c>
      <c r="G32" s="70">
        <f t="shared" si="7"/>
        <v>75701.319999999992</v>
      </c>
      <c r="H32" s="70">
        <f t="shared" si="7"/>
        <v>1174856.1599999999</v>
      </c>
      <c r="I32" s="70">
        <f t="shared" si="7"/>
        <v>29294.34</v>
      </c>
      <c r="J32" s="70">
        <f>SUM(J30:J31)</f>
        <v>1553737.23</v>
      </c>
      <c r="K32" s="41">
        <f t="shared" si="6"/>
        <v>33204656.77</v>
      </c>
    </row>
    <row r="33" spans="2:11" ht="25.5" customHeight="1" x14ac:dyDescent="0.25"/>
    <row r="34" spans="2:11" ht="20.25" customHeight="1" thickBot="1" x14ac:dyDescent="0.3">
      <c r="B34" s="73"/>
      <c r="C34" s="73"/>
      <c r="D34" s="73"/>
      <c r="E34" s="73"/>
      <c r="F34" s="73"/>
      <c r="G34" s="73"/>
      <c r="H34" s="73"/>
      <c r="I34" s="73"/>
      <c r="J34" s="73"/>
    </row>
    <row r="35" spans="2:11" ht="31.5" customHeight="1" thickBot="1" x14ac:dyDescent="0.3">
      <c r="B35" s="276" t="s">
        <v>81</v>
      </c>
      <c r="C35" s="247"/>
      <c r="D35" s="247"/>
      <c r="E35" s="247"/>
      <c r="F35" s="247"/>
      <c r="G35" s="247"/>
      <c r="H35" s="247"/>
      <c r="I35" s="247"/>
      <c r="J35" s="277"/>
    </row>
    <row r="36" spans="2:11" ht="23.25" customHeight="1" thickBot="1" x14ac:dyDescent="0.3">
      <c r="B36" s="263"/>
      <c r="C36" s="304"/>
      <c r="D36" s="276" t="s">
        <v>34</v>
      </c>
      <c r="E36" s="301"/>
      <c r="F36" s="301"/>
      <c r="G36" s="247"/>
      <c r="H36" s="246" t="s">
        <v>33</v>
      </c>
      <c r="I36" s="299"/>
      <c r="J36" s="300"/>
    </row>
    <row r="37" spans="2:11" ht="23.25" customHeight="1" thickBot="1" x14ac:dyDescent="0.3">
      <c r="B37" s="305"/>
      <c r="C37" s="306"/>
      <c r="D37" s="21" t="s">
        <v>70</v>
      </c>
      <c r="E37" s="21" t="s">
        <v>71</v>
      </c>
      <c r="F37" s="21" t="s">
        <v>72</v>
      </c>
      <c r="G37" s="83" t="s">
        <v>5</v>
      </c>
      <c r="H37" s="77" t="s">
        <v>73</v>
      </c>
      <c r="I37" s="78" t="s">
        <v>74</v>
      </c>
      <c r="J37" s="78" t="s">
        <v>75</v>
      </c>
    </row>
    <row r="38" spans="2:11" ht="33.75" customHeight="1" thickBot="1" x14ac:dyDescent="0.3">
      <c r="B38" s="278" t="s">
        <v>82</v>
      </c>
      <c r="C38" s="279"/>
      <c r="D38" s="122">
        <v>652065182.07000005</v>
      </c>
      <c r="E38" s="122">
        <v>189022133.88</v>
      </c>
      <c r="F38" s="122">
        <v>87043529.379999995</v>
      </c>
      <c r="G38" s="122">
        <f>SUM(D38:F38)</f>
        <v>928130845.33000004</v>
      </c>
      <c r="H38" s="122">
        <v>66010358.520000003</v>
      </c>
      <c r="I38" s="123">
        <v>695151.16</v>
      </c>
      <c r="J38" s="123">
        <v>79950438.799999997</v>
      </c>
    </row>
    <row r="39" spans="2:11" ht="33" customHeight="1" thickBot="1" x14ac:dyDescent="0.3">
      <c r="B39" s="278" t="s">
        <v>4</v>
      </c>
      <c r="C39" s="279"/>
      <c r="D39" s="124">
        <v>491816568.08999997</v>
      </c>
      <c r="E39" s="124">
        <v>69420210.709999993</v>
      </c>
      <c r="F39" s="124">
        <v>7829849.7999999998</v>
      </c>
      <c r="G39" s="122">
        <f t="shared" ref="G39:G40" si="8">SUM(D39:F39)</f>
        <v>569066628.5999999</v>
      </c>
      <c r="H39" s="123">
        <v>26139745.91</v>
      </c>
      <c r="I39" s="123">
        <v>235.4</v>
      </c>
      <c r="J39" s="123">
        <v>33345070.289999999</v>
      </c>
      <c r="K39" s="24"/>
    </row>
    <row r="40" spans="2:11" ht="30.75" customHeight="1" thickBot="1" x14ac:dyDescent="0.3">
      <c r="B40" s="302" t="s">
        <v>5</v>
      </c>
      <c r="C40" s="303"/>
      <c r="D40" s="84">
        <f>SUM(D38:D39)</f>
        <v>1143881750.1600001</v>
      </c>
      <c r="E40" s="84">
        <f t="shared" ref="E40:F40" si="9">SUM(E38:E39)</f>
        <v>258442344.58999997</v>
      </c>
      <c r="F40" s="84">
        <f t="shared" si="9"/>
        <v>94873379.179999992</v>
      </c>
      <c r="G40" s="84">
        <f t="shared" si="8"/>
        <v>1497197473.9300001</v>
      </c>
      <c r="H40" s="125">
        <f>SUM(H38:H39)</f>
        <v>92150104.430000007</v>
      </c>
      <c r="I40" s="125">
        <f t="shared" ref="I40:J40" si="10">SUM(I38:I39)</f>
        <v>695386.56</v>
      </c>
      <c r="J40" s="125">
        <f t="shared" si="10"/>
        <v>113295509.09</v>
      </c>
    </row>
    <row r="41" spans="2:11" ht="21.75" customHeight="1" thickBot="1" x14ac:dyDescent="0.3"/>
    <row r="42" spans="2:11" ht="21" customHeight="1" thickBot="1" x14ac:dyDescent="0.3">
      <c r="B42" s="261" t="s">
        <v>35</v>
      </c>
      <c r="C42" s="307"/>
      <c r="D42" s="307"/>
      <c r="E42" s="307"/>
      <c r="F42" s="307"/>
      <c r="G42" s="307"/>
      <c r="H42" s="307"/>
      <c r="I42" s="307"/>
      <c r="J42" s="308"/>
    </row>
    <row r="43" spans="2:11" ht="28.5" customHeight="1" x14ac:dyDescent="0.25">
      <c r="B43" s="309" t="s">
        <v>36</v>
      </c>
      <c r="C43" s="310"/>
      <c r="D43" s="311" t="s">
        <v>37</v>
      </c>
      <c r="E43" s="312"/>
      <c r="F43" s="313" t="s">
        <v>38</v>
      </c>
      <c r="G43" s="313"/>
      <c r="H43" s="71" t="s">
        <v>5</v>
      </c>
      <c r="I43" s="314" t="s">
        <v>39</v>
      </c>
      <c r="J43" s="315"/>
    </row>
    <row r="44" spans="2:11" ht="26.25" customHeight="1" thickBot="1" x14ac:dyDescent="0.3">
      <c r="B44" s="292">
        <v>3587</v>
      </c>
      <c r="C44" s="293"/>
      <c r="D44" s="294">
        <v>1598</v>
      </c>
      <c r="E44" s="295"/>
      <c r="F44" s="296">
        <v>560</v>
      </c>
      <c r="G44" s="296"/>
      <c r="H44" s="55">
        <f>SUM(B44:G44)</f>
        <v>5745</v>
      </c>
      <c r="I44" s="297">
        <v>4</v>
      </c>
      <c r="J44" s="298"/>
    </row>
  </sheetData>
  <mergeCells count="79">
    <mergeCell ref="B44:C44"/>
    <mergeCell ref="D44:E44"/>
    <mergeCell ref="F44:G44"/>
    <mergeCell ref="I44:J44"/>
    <mergeCell ref="H36:J36"/>
    <mergeCell ref="D36:G36"/>
    <mergeCell ref="B39:C39"/>
    <mergeCell ref="B40:C40"/>
    <mergeCell ref="B36:C37"/>
    <mergeCell ref="B42:J42"/>
    <mergeCell ref="B43:C43"/>
    <mergeCell ref="D43:E43"/>
    <mergeCell ref="F43:G43"/>
    <mergeCell ref="I43:J43"/>
    <mergeCell ref="B22:J22"/>
    <mergeCell ref="B35:J35"/>
    <mergeCell ref="B38:C38"/>
    <mergeCell ref="I25:J25"/>
    <mergeCell ref="I26:J26"/>
    <mergeCell ref="I27:J27"/>
    <mergeCell ref="B23:B24"/>
    <mergeCell ref="E23:E24"/>
    <mergeCell ref="H23:H24"/>
    <mergeCell ref="I23:J24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G13:H13"/>
    <mergeCell ref="G14:H14"/>
    <mergeCell ref="G15:H15"/>
    <mergeCell ref="B10:J10"/>
    <mergeCell ref="B11:B12"/>
    <mergeCell ref="C11:D12"/>
    <mergeCell ref="E11:I11"/>
    <mergeCell ref="J11:J12"/>
    <mergeCell ref="E12:F12"/>
    <mergeCell ref="G12:H12"/>
    <mergeCell ref="C13:D13"/>
    <mergeCell ref="C14:D14"/>
    <mergeCell ref="C15:D15"/>
    <mergeCell ref="E13:F13"/>
    <mergeCell ref="E14:F14"/>
    <mergeCell ref="E15:F15"/>
    <mergeCell ref="B7:D7"/>
    <mergeCell ref="E7:F7"/>
    <mergeCell ref="G7:H7"/>
    <mergeCell ref="I7:J7"/>
    <mergeCell ref="B8:D8"/>
    <mergeCell ref="E8:F8"/>
    <mergeCell ref="G8:H8"/>
    <mergeCell ref="I8:J8"/>
    <mergeCell ref="B5:D5"/>
    <mergeCell ref="E5:F5"/>
    <mergeCell ref="G5:H5"/>
    <mergeCell ref="I5:J5"/>
    <mergeCell ref="B6:D6"/>
    <mergeCell ref="E6:F6"/>
    <mergeCell ref="G6:H6"/>
    <mergeCell ref="I6:J6"/>
    <mergeCell ref="B2:G2"/>
    <mergeCell ref="H2:J2"/>
    <mergeCell ref="B3:J3"/>
    <mergeCell ref="B4:D4"/>
    <mergeCell ref="E4:F4"/>
    <mergeCell ref="G4:H4"/>
    <mergeCell ref="I4:J4"/>
  </mergeCells>
  <pageMargins left="0" right="0" top="0.59055118110236227" bottom="0" header="0" footer="0"/>
  <pageSetup paperSize="9" scale="68" orientation="portrait" r:id="rId1"/>
  <ignoredErrors>
    <ignoredError sqref="G40 E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pane ySplit="5" topLeftCell="A6" activePane="bottomLeft" state="frozen"/>
      <selection pane="bottomLeft" activeCell="B2" sqref="B2:J2"/>
    </sheetView>
  </sheetViews>
  <sheetFormatPr defaultRowHeight="15" x14ac:dyDescent="0.25"/>
  <cols>
    <col min="1" max="1" width="1.85546875" customWidth="1"/>
    <col min="2" max="2" width="22.85546875" customWidth="1"/>
    <col min="3" max="3" width="16.7109375" customWidth="1"/>
    <col min="4" max="4" width="7.28515625" customWidth="1"/>
    <col min="5" max="5" width="10.5703125" customWidth="1"/>
    <col min="6" max="6" width="10.7109375" customWidth="1"/>
    <col min="7" max="7" width="12" customWidth="1"/>
    <col min="8" max="8" width="10.42578125" customWidth="1"/>
    <col min="10" max="10" width="12.42578125" customWidth="1"/>
  </cols>
  <sheetData>
    <row r="2" spans="2:10" ht="46.5" customHeight="1" x14ac:dyDescent="0.25">
      <c r="B2" s="316" t="s">
        <v>86</v>
      </c>
      <c r="C2" s="316"/>
      <c r="D2" s="316"/>
      <c r="E2" s="316"/>
      <c r="F2" s="316"/>
      <c r="G2" s="316"/>
      <c r="H2" s="316"/>
      <c r="I2" s="317"/>
      <c r="J2" s="317"/>
    </row>
    <row r="3" spans="2:10" ht="23.25" customHeight="1" thickBot="1" x14ac:dyDescent="0.3">
      <c r="B3" s="217" t="s">
        <v>76</v>
      </c>
      <c r="C3" s="217"/>
      <c r="D3" s="217"/>
      <c r="E3" s="217"/>
      <c r="F3" s="217"/>
      <c r="G3" s="217"/>
      <c r="H3" s="217"/>
      <c r="I3" s="217"/>
      <c r="J3" s="217"/>
    </row>
    <row r="4" spans="2:10" ht="43.5" customHeight="1" thickBot="1" x14ac:dyDescent="0.3">
      <c r="B4" s="240"/>
      <c r="C4" s="242" t="s">
        <v>77</v>
      </c>
      <c r="D4" s="243"/>
      <c r="E4" s="246" t="s">
        <v>79</v>
      </c>
      <c r="F4" s="247"/>
      <c r="G4" s="247"/>
      <c r="H4" s="247"/>
      <c r="I4" s="248"/>
      <c r="J4" s="249" t="s">
        <v>80</v>
      </c>
    </row>
    <row r="5" spans="2:10" ht="43.5" customHeight="1" thickBot="1" x14ac:dyDescent="0.3">
      <c r="B5" s="353"/>
      <c r="C5" s="354"/>
      <c r="D5" s="355"/>
      <c r="E5" s="357" t="s">
        <v>9</v>
      </c>
      <c r="F5" s="358"/>
      <c r="G5" s="357" t="s">
        <v>10</v>
      </c>
      <c r="H5" s="358"/>
      <c r="I5" s="96" t="s">
        <v>78</v>
      </c>
      <c r="J5" s="356"/>
    </row>
    <row r="6" spans="2:10" s="99" customFormat="1" ht="24" customHeight="1" thickBot="1" x14ac:dyDescent="0.3">
      <c r="B6" s="104" t="s">
        <v>83</v>
      </c>
      <c r="C6" s="329">
        <v>928130845.33000004</v>
      </c>
      <c r="D6" s="330"/>
      <c r="E6" s="331">
        <v>99788611.870000005</v>
      </c>
      <c r="F6" s="330"/>
      <c r="G6" s="331">
        <v>99788611.870000005</v>
      </c>
      <c r="H6" s="330"/>
      <c r="I6" s="118">
        <v>100</v>
      </c>
      <c r="J6" s="107">
        <f>G6/C6</f>
        <v>0.1075156723560026</v>
      </c>
    </row>
    <row r="7" spans="2:10" ht="24.95" customHeight="1" thickBot="1" x14ac:dyDescent="0.3">
      <c r="B7" s="95" t="s">
        <v>66</v>
      </c>
      <c r="C7" s="349">
        <v>0</v>
      </c>
      <c r="D7" s="350"/>
      <c r="E7" s="351">
        <v>684234475.91999996</v>
      </c>
      <c r="F7" s="352"/>
      <c r="G7" s="351">
        <v>384297564.30000001</v>
      </c>
      <c r="H7" s="352"/>
      <c r="I7" s="119">
        <v>50.53</v>
      </c>
      <c r="J7" s="107" t="e">
        <f t="shared" ref="J7:J34" si="0">G7/C7</f>
        <v>#DIV/0!</v>
      </c>
    </row>
    <row r="8" spans="2:10" ht="24.95" customHeight="1" thickBot="1" x14ac:dyDescent="0.3">
      <c r="B8" s="92" t="s">
        <v>67</v>
      </c>
      <c r="C8" s="347">
        <v>0</v>
      </c>
      <c r="D8" s="348"/>
      <c r="E8" s="345">
        <v>443194443.16000003</v>
      </c>
      <c r="F8" s="346"/>
      <c r="G8" s="345">
        <v>240778111.74000001</v>
      </c>
      <c r="H8" s="346"/>
      <c r="I8" s="119">
        <v>48.26</v>
      </c>
      <c r="J8" s="107" t="e">
        <f t="shared" si="0"/>
        <v>#DIV/0!</v>
      </c>
    </row>
    <row r="9" spans="2:10" s="99" customFormat="1" ht="24.95" customHeight="1" thickBot="1" x14ac:dyDescent="0.3">
      <c r="B9" s="103" t="s">
        <v>5</v>
      </c>
      <c r="C9" s="327">
        <f>SUM(C6:C8)</f>
        <v>928130845.33000004</v>
      </c>
      <c r="D9" s="328"/>
      <c r="E9" s="327">
        <f t="shared" ref="E9" si="1">SUM(E6:E8)</f>
        <v>1227217530.95</v>
      </c>
      <c r="F9" s="328"/>
      <c r="G9" s="327">
        <f t="shared" ref="G9" si="2">SUM(G6:G8)</f>
        <v>724864287.91000009</v>
      </c>
      <c r="H9" s="328"/>
      <c r="I9" s="119"/>
      <c r="J9" s="107">
        <f t="shared" si="0"/>
        <v>0.78099364066741273</v>
      </c>
    </row>
    <row r="10" spans="2:10" ht="24.95" customHeight="1" thickBot="1" x14ac:dyDescent="0.3">
      <c r="B10" s="91" t="s">
        <v>57</v>
      </c>
      <c r="C10" s="342">
        <v>0</v>
      </c>
      <c r="D10" s="343"/>
      <c r="E10" s="340">
        <v>62328850.240000002</v>
      </c>
      <c r="F10" s="321"/>
      <c r="G10" s="340">
        <v>24473960.719999999</v>
      </c>
      <c r="H10" s="321"/>
      <c r="I10" s="132">
        <f>G10/E10</f>
        <v>0.39265862639471011</v>
      </c>
      <c r="J10" s="107" t="e">
        <f t="shared" si="0"/>
        <v>#DIV/0!</v>
      </c>
    </row>
    <row r="11" spans="2:10" ht="24.95" customHeight="1" thickBot="1" x14ac:dyDescent="0.3">
      <c r="B11" s="87" t="s">
        <v>58</v>
      </c>
      <c r="C11" s="344">
        <v>758922.27</v>
      </c>
      <c r="D11" s="322"/>
      <c r="E11" s="340">
        <v>37973243.659999996</v>
      </c>
      <c r="F11" s="321"/>
      <c r="G11" s="340">
        <v>14973089.109999999</v>
      </c>
      <c r="H11" s="321"/>
      <c r="I11" s="135">
        <v>0.36</v>
      </c>
      <c r="J11" s="107">
        <f t="shared" si="0"/>
        <v>19.72941064175123</v>
      </c>
    </row>
    <row r="12" spans="2:10" ht="24.95" customHeight="1" thickBot="1" x14ac:dyDescent="0.3">
      <c r="B12" s="87" t="s">
        <v>59</v>
      </c>
      <c r="C12" s="325">
        <v>1343751</v>
      </c>
      <c r="D12" s="322"/>
      <c r="E12" s="340">
        <v>73357144.239999995</v>
      </c>
      <c r="F12" s="321"/>
      <c r="G12" s="340">
        <v>33263043.219999999</v>
      </c>
      <c r="H12" s="321"/>
      <c r="I12" s="135">
        <v>0.4</v>
      </c>
      <c r="J12" s="107">
        <f t="shared" si="0"/>
        <v>24.753874207349426</v>
      </c>
    </row>
    <row r="13" spans="2:10" ht="24.95" customHeight="1" thickBot="1" x14ac:dyDescent="0.3">
      <c r="B13" s="87" t="s">
        <v>60</v>
      </c>
      <c r="C13" s="325">
        <v>0</v>
      </c>
      <c r="D13" s="322"/>
      <c r="E13" s="341">
        <v>60921978.240000002</v>
      </c>
      <c r="F13" s="341"/>
      <c r="G13" s="341">
        <v>29624613.699999999</v>
      </c>
      <c r="H13" s="341"/>
      <c r="I13" s="119"/>
      <c r="J13" s="107" t="e">
        <f t="shared" si="0"/>
        <v>#DIV/0!</v>
      </c>
    </row>
    <row r="14" spans="2:10" ht="24.95" customHeight="1" x14ac:dyDescent="0.25">
      <c r="B14" s="87" t="s">
        <v>61</v>
      </c>
      <c r="C14" s="325">
        <v>0</v>
      </c>
      <c r="D14" s="322"/>
      <c r="E14" s="368">
        <v>70643598.370000005</v>
      </c>
      <c r="F14" s="369"/>
      <c r="G14" s="359">
        <v>34872885.579999998</v>
      </c>
      <c r="H14" s="360"/>
      <c r="I14" s="119"/>
      <c r="J14" s="107" t="e">
        <f t="shared" si="0"/>
        <v>#DIV/0!</v>
      </c>
    </row>
    <row r="15" spans="2:10" ht="24.95" customHeight="1" thickBot="1" x14ac:dyDescent="0.3">
      <c r="B15" s="87" t="s">
        <v>69</v>
      </c>
      <c r="C15" s="325">
        <v>0</v>
      </c>
      <c r="D15" s="326"/>
      <c r="E15" s="361">
        <v>48415331.950000003</v>
      </c>
      <c r="F15" s="362"/>
      <c r="G15" s="320">
        <v>19648014.899999999</v>
      </c>
      <c r="H15" s="321"/>
      <c r="I15" s="144">
        <v>35.49</v>
      </c>
      <c r="J15" s="146">
        <v>35.49</v>
      </c>
    </row>
    <row r="16" spans="2:10" ht="24.95" customHeight="1" x14ac:dyDescent="0.25">
      <c r="B16" s="87" t="s">
        <v>40</v>
      </c>
      <c r="C16" s="318">
        <v>8788997.4800000004</v>
      </c>
      <c r="D16" s="322"/>
      <c r="E16" s="320">
        <v>337237.31</v>
      </c>
      <c r="F16" s="321"/>
      <c r="G16" s="320">
        <v>6637675.0899999999</v>
      </c>
      <c r="H16" s="321"/>
      <c r="I16" s="119"/>
      <c r="J16" s="128">
        <f t="shared" si="0"/>
        <v>0.75522550838187286</v>
      </c>
    </row>
    <row r="17" spans="2:10" ht="24.95" customHeight="1" thickBot="1" x14ac:dyDescent="0.3">
      <c r="B17" s="87" t="s">
        <v>41</v>
      </c>
      <c r="C17" s="318">
        <v>11026929.689999999</v>
      </c>
      <c r="D17" s="322"/>
      <c r="E17" s="320">
        <v>2494629.0499999998</v>
      </c>
      <c r="F17" s="367"/>
      <c r="G17" s="322">
        <v>2407909.84</v>
      </c>
      <c r="H17" s="322"/>
      <c r="I17" s="129">
        <f>G17/E17</f>
        <v>0.96523763322647105</v>
      </c>
      <c r="J17" s="130">
        <f>G17/C17</f>
        <v>0.21836630029333215</v>
      </c>
    </row>
    <row r="18" spans="2:10" ht="24.95" customHeight="1" thickBot="1" x14ac:dyDescent="0.3">
      <c r="B18" s="87" t="s">
        <v>42</v>
      </c>
      <c r="C18" s="325">
        <v>60461447.240000002</v>
      </c>
      <c r="D18" s="322"/>
      <c r="E18" s="323">
        <v>7104034</v>
      </c>
      <c r="F18" s="324"/>
      <c r="G18" s="323">
        <v>7104034</v>
      </c>
      <c r="H18" s="324"/>
      <c r="I18" s="131">
        <v>1</v>
      </c>
      <c r="J18" s="128">
        <f t="shared" si="0"/>
        <v>0.11749692282092981</v>
      </c>
    </row>
    <row r="19" spans="2:10" ht="24.95" customHeight="1" thickBot="1" x14ac:dyDescent="0.3">
      <c r="B19" s="87" t="s">
        <v>43</v>
      </c>
      <c r="C19" s="318">
        <v>48853928.530000001</v>
      </c>
      <c r="D19" s="319"/>
      <c r="E19" s="320">
        <v>4858779.9000000004</v>
      </c>
      <c r="F19" s="321"/>
      <c r="G19" s="320">
        <f>E19</f>
        <v>4858779.9000000004</v>
      </c>
      <c r="H19" s="321"/>
      <c r="I19" s="134">
        <v>1</v>
      </c>
      <c r="J19" s="107">
        <f t="shared" si="0"/>
        <v>9.9455254596697226E-2</v>
      </c>
    </row>
    <row r="20" spans="2:10" ht="24.95" customHeight="1" thickBot="1" x14ac:dyDescent="0.3">
      <c r="B20" s="87" t="s">
        <v>44</v>
      </c>
      <c r="C20" s="318">
        <v>14639972.869999999</v>
      </c>
      <c r="D20" s="319"/>
      <c r="E20" s="365">
        <v>6747877.4100000001</v>
      </c>
      <c r="F20" s="366"/>
      <c r="G20" s="365">
        <v>3612785.83</v>
      </c>
      <c r="H20" s="366"/>
      <c r="I20" s="136">
        <f>G20/E20</f>
        <v>0.53539588977209951</v>
      </c>
      <c r="J20" s="107">
        <f t="shared" si="0"/>
        <v>0.24677544569794002</v>
      </c>
    </row>
    <row r="21" spans="2:10" ht="24.95" customHeight="1" thickBot="1" x14ac:dyDescent="0.3">
      <c r="B21" s="87" t="s">
        <v>45</v>
      </c>
      <c r="C21" s="379">
        <v>18084234.489999998</v>
      </c>
      <c r="D21" s="380"/>
      <c r="E21" s="332">
        <v>29464888.649999999</v>
      </c>
      <c r="F21" s="333"/>
      <c r="G21" s="332">
        <v>9166553.4800000004</v>
      </c>
      <c r="H21" s="333"/>
      <c r="I21" s="119"/>
      <c r="J21" s="107">
        <f t="shared" si="0"/>
        <v>0.5068809235507763</v>
      </c>
    </row>
    <row r="22" spans="2:10" ht="24.95" customHeight="1" thickBot="1" x14ac:dyDescent="0.3">
      <c r="B22" s="87" t="s">
        <v>46</v>
      </c>
      <c r="C22" s="318">
        <v>80499538.299999997</v>
      </c>
      <c r="D22" s="319"/>
      <c r="E22" s="320">
        <v>7332431.5099999998</v>
      </c>
      <c r="F22" s="321"/>
      <c r="G22" s="320">
        <v>7332431.5099999998</v>
      </c>
      <c r="H22" s="321"/>
      <c r="I22" s="133">
        <v>1</v>
      </c>
      <c r="J22" s="107">
        <f t="shared" si="0"/>
        <v>9.1086628132872161E-2</v>
      </c>
    </row>
    <row r="23" spans="2:10" ht="24.95" customHeight="1" x14ac:dyDescent="0.25">
      <c r="B23" s="87" t="s">
        <v>47</v>
      </c>
      <c r="C23" s="318">
        <v>57237994.259999998</v>
      </c>
      <c r="D23" s="322"/>
      <c r="E23" s="320">
        <v>7444807.96</v>
      </c>
      <c r="F23" s="367"/>
      <c r="G23" s="320">
        <f>+E23</f>
        <v>7444807.96</v>
      </c>
      <c r="H23" s="367"/>
      <c r="I23" s="119"/>
      <c r="J23" s="107">
        <f t="shared" si="0"/>
        <v>0.13006758982822542</v>
      </c>
    </row>
    <row r="24" spans="2:10" ht="24.95" customHeight="1" x14ac:dyDescent="0.25">
      <c r="B24" s="87" t="s">
        <v>48</v>
      </c>
      <c r="C24" s="318">
        <v>8973863.7200000007</v>
      </c>
      <c r="D24" s="319"/>
      <c r="E24" s="320">
        <v>6824007.8799999999</v>
      </c>
      <c r="F24" s="321"/>
      <c r="G24" s="320">
        <v>4806600.3600000003</v>
      </c>
      <c r="H24" s="367"/>
      <c r="I24" s="140">
        <v>0.56999999999999995</v>
      </c>
      <c r="J24" s="141">
        <v>0.47799999999999998</v>
      </c>
    </row>
    <row r="25" spans="2:10" ht="24.95" customHeight="1" x14ac:dyDescent="0.25">
      <c r="B25" s="87" t="s">
        <v>49</v>
      </c>
      <c r="C25" s="377">
        <v>9178779.9299999997</v>
      </c>
      <c r="D25" s="378"/>
      <c r="E25" s="363">
        <v>2865081.16</v>
      </c>
      <c r="F25" s="364"/>
      <c r="G25" s="363">
        <v>2457573.35</v>
      </c>
      <c r="H25" s="364"/>
      <c r="I25" s="144">
        <v>0.53729806650535239</v>
      </c>
      <c r="J25" s="143">
        <v>0.20774673950392031</v>
      </c>
    </row>
    <row r="26" spans="2:10" ht="24.95" customHeight="1" thickBot="1" x14ac:dyDescent="0.3">
      <c r="B26" s="87" t="s">
        <v>50</v>
      </c>
      <c r="C26" s="318">
        <v>28269149.100000001</v>
      </c>
      <c r="D26" s="319"/>
      <c r="E26" s="320">
        <v>20899180.66</v>
      </c>
      <c r="F26" s="321"/>
      <c r="G26" s="320">
        <v>11057142.199999999</v>
      </c>
      <c r="H26" s="321"/>
      <c r="I26" s="147">
        <v>44</v>
      </c>
      <c r="J26" s="146">
        <v>93</v>
      </c>
    </row>
    <row r="27" spans="2:10" ht="24.95" customHeight="1" thickBot="1" x14ac:dyDescent="0.3">
      <c r="B27" s="87" t="s">
        <v>51</v>
      </c>
      <c r="C27" s="325">
        <v>31867194.32</v>
      </c>
      <c r="D27" s="326"/>
      <c r="E27" s="361">
        <v>48415331.950000003</v>
      </c>
      <c r="F27" s="362"/>
      <c r="G27" s="320">
        <v>19648014.899999999</v>
      </c>
      <c r="H27" s="321"/>
      <c r="I27" s="186">
        <v>40.58</v>
      </c>
      <c r="J27" s="107">
        <f t="shared" si="0"/>
        <v>0.61655929614326954</v>
      </c>
    </row>
    <row r="28" spans="2:10" ht="24.95" customHeight="1" x14ac:dyDescent="0.25">
      <c r="B28" s="87" t="s">
        <v>52</v>
      </c>
      <c r="C28" s="325">
        <v>3161044.9000000004</v>
      </c>
      <c r="D28" s="322"/>
      <c r="E28" s="320">
        <v>1050552.6000000001</v>
      </c>
      <c r="F28" s="321"/>
      <c r="G28" s="320">
        <v>771670.36</v>
      </c>
      <c r="H28" s="321"/>
      <c r="I28" s="186">
        <f>+G28/E28*100</f>
        <v>73.453757574823001</v>
      </c>
      <c r="J28" s="107">
        <f t="shared" si="0"/>
        <v>0.24411875959117185</v>
      </c>
    </row>
    <row r="29" spans="2:10" ht="24.95" customHeight="1" x14ac:dyDescent="0.25">
      <c r="B29" s="87" t="s">
        <v>53</v>
      </c>
      <c r="C29" s="318">
        <v>80826886.129999995</v>
      </c>
      <c r="D29" s="322"/>
      <c r="E29" s="372">
        <v>8921227.0800000001</v>
      </c>
      <c r="F29" s="372"/>
      <c r="G29" s="372">
        <v>8921227.0800000001</v>
      </c>
      <c r="H29" s="372"/>
      <c r="I29" s="127">
        <v>1</v>
      </c>
      <c r="J29" s="138">
        <v>0.10440000000000001</v>
      </c>
    </row>
    <row r="30" spans="2:10" ht="24.95" customHeight="1" x14ac:dyDescent="0.25">
      <c r="B30" s="87" t="s">
        <v>54</v>
      </c>
      <c r="C30" s="318">
        <v>36069037.340000004</v>
      </c>
      <c r="D30" s="322"/>
      <c r="E30" s="334">
        <v>56188950.280000001</v>
      </c>
      <c r="F30" s="335"/>
      <c r="G30" s="334">
        <v>20915403.59</v>
      </c>
      <c r="H30" s="335"/>
      <c r="I30" s="155">
        <f>(G30/E30)*100</f>
        <v>37.22333926114414</v>
      </c>
      <c r="J30" s="156">
        <f>(G30/C30)*100</f>
        <v>57.987141139486809</v>
      </c>
    </row>
    <row r="31" spans="2:10" ht="24.95" customHeight="1" x14ac:dyDescent="0.25">
      <c r="B31" s="87" t="s">
        <v>55</v>
      </c>
      <c r="C31" s="373">
        <v>14252511.83</v>
      </c>
      <c r="D31" s="374"/>
      <c r="E31" s="334">
        <v>9203771.8699999992</v>
      </c>
      <c r="F31" s="335"/>
      <c r="G31" s="334">
        <v>4167541.36</v>
      </c>
      <c r="H31" s="335"/>
      <c r="I31" s="154">
        <v>41</v>
      </c>
      <c r="J31" s="153">
        <v>41</v>
      </c>
    </row>
    <row r="32" spans="2:10" ht="24.95" customHeight="1" thickBot="1" x14ac:dyDescent="0.3">
      <c r="B32" s="101" t="s">
        <v>56</v>
      </c>
      <c r="C32" s="336">
        <v>54772445.200000003</v>
      </c>
      <c r="D32" s="337"/>
      <c r="E32" s="338">
        <v>43728073.990000002</v>
      </c>
      <c r="F32" s="339"/>
      <c r="G32" s="338">
        <v>24721959</v>
      </c>
      <c r="H32" s="339"/>
      <c r="I32" s="154">
        <v>48.84</v>
      </c>
      <c r="J32" s="153"/>
    </row>
    <row r="33" spans="2:10" ht="24.95" customHeight="1" thickBot="1" x14ac:dyDescent="0.3">
      <c r="B33" s="102" t="s">
        <v>5</v>
      </c>
      <c r="C33" s="375">
        <f>SUM(C10:C32)</f>
        <v>569066628.60000002</v>
      </c>
      <c r="D33" s="376"/>
      <c r="E33" s="375">
        <f>SUM(E10:E32)</f>
        <v>617521009.96000004</v>
      </c>
      <c r="F33" s="376"/>
      <c r="G33" s="375">
        <f>SUM(G10:G32)</f>
        <v>302887717.04000002</v>
      </c>
      <c r="H33" s="376"/>
      <c r="I33" s="118"/>
      <c r="J33" s="107">
        <f t="shared" si="0"/>
        <v>0.53225352149915195</v>
      </c>
    </row>
    <row r="34" spans="2:10" ht="43.5" customHeight="1" thickBot="1" x14ac:dyDescent="0.3">
      <c r="B34" s="102" t="s">
        <v>15</v>
      </c>
      <c r="C34" s="370">
        <f>SUM(C9+C33)</f>
        <v>1497197473.9300001</v>
      </c>
      <c r="D34" s="371"/>
      <c r="E34" s="370">
        <f t="shared" ref="E34" si="3">SUM(E9+E33)</f>
        <v>1844738540.9100001</v>
      </c>
      <c r="F34" s="371"/>
      <c r="G34" s="370">
        <f t="shared" ref="G34" si="4">SUM(G9+G33)</f>
        <v>1027752004.95</v>
      </c>
      <c r="H34" s="371"/>
      <c r="I34" s="120"/>
      <c r="J34" s="121">
        <f t="shared" si="0"/>
        <v>0.68645053364420217</v>
      </c>
    </row>
    <row r="35" spans="2:10" ht="43.5" customHeight="1" x14ac:dyDescent="0.25"/>
    <row r="36" spans="2:10" ht="43.5" customHeight="1" x14ac:dyDescent="0.25"/>
    <row r="37" spans="2:10" ht="43.5" customHeight="1" x14ac:dyDescent="0.25"/>
    <row r="38" spans="2:10" ht="43.5" customHeight="1" x14ac:dyDescent="0.25"/>
    <row r="39" spans="2:10" ht="43.5" customHeight="1" x14ac:dyDescent="0.25"/>
    <row r="40" spans="2:10" ht="43.5" customHeight="1" x14ac:dyDescent="0.25"/>
    <row r="41" spans="2:10" ht="43.5" customHeight="1" x14ac:dyDescent="0.25"/>
    <row r="42" spans="2:10" ht="43.5" customHeight="1" x14ac:dyDescent="0.25"/>
    <row r="43" spans="2:10" ht="43.5" customHeight="1" x14ac:dyDescent="0.25"/>
    <row r="44" spans="2:10" ht="43.5" customHeight="1" x14ac:dyDescent="0.25"/>
    <row r="45" spans="2:10" ht="43.5" customHeight="1" x14ac:dyDescent="0.25"/>
    <row r="46" spans="2:10" ht="43.5" customHeight="1" x14ac:dyDescent="0.25"/>
  </sheetData>
  <mergeCells count="95">
    <mergeCell ref="C17:D17"/>
    <mergeCell ref="E16:F16"/>
    <mergeCell ref="E17:F17"/>
    <mergeCell ref="E18:F18"/>
    <mergeCell ref="E24:F24"/>
    <mergeCell ref="C21:D21"/>
    <mergeCell ref="E21:F21"/>
    <mergeCell ref="G24:H24"/>
    <mergeCell ref="G27:H27"/>
    <mergeCell ref="C27:D27"/>
    <mergeCell ref="C26:D26"/>
    <mergeCell ref="E26:F26"/>
    <mergeCell ref="E27:F27"/>
    <mergeCell ref="C25:D25"/>
    <mergeCell ref="C34:D34"/>
    <mergeCell ref="E34:F34"/>
    <mergeCell ref="G34:H34"/>
    <mergeCell ref="G28:H28"/>
    <mergeCell ref="C29:D29"/>
    <mergeCell ref="E29:F29"/>
    <mergeCell ref="G29:H29"/>
    <mergeCell ref="C31:D31"/>
    <mergeCell ref="E31:F31"/>
    <mergeCell ref="G31:H31"/>
    <mergeCell ref="C28:D28"/>
    <mergeCell ref="E28:F28"/>
    <mergeCell ref="C33:D33"/>
    <mergeCell ref="E33:F33"/>
    <mergeCell ref="G33:H33"/>
    <mergeCell ref="C30:D30"/>
    <mergeCell ref="G14:H14"/>
    <mergeCell ref="C14:D14"/>
    <mergeCell ref="G26:H26"/>
    <mergeCell ref="G15:H15"/>
    <mergeCell ref="E15:F15"/>
    <mergeCell ref="G25:H25"/>
    <mergeCell ref="E25:F25"/>
    <mergeCell ref="E19:F19"/>
    <mergeCell ref="C20:D20"/>
    <mergeCell ref="E20:F20"/>
    <mergeCell ref="G20:H20"/>
    <mergeCell ref="C23:D23"/>
    <mergeCell ref="E23:F23"/>
    <mergeCell ref="G23:H23"/>
    <mergeCell ref="C24:D24"/>
    <mergeCell ref="E14:F14"/>
    <mergeCell ref="B3:J3"/>
    <mergeCell ref="B4:B5"/>
    <mergeCell ref="C4:D5"/>
    <mergeCell ref="E4:I4"/>
    <mergeCell ref="J4:J5"/>
    <mergeCell ref="E5:F5"/>
    <mergeCell ref="G5:H5"/>
    <mergeCell ref="C8:D8"/>
    <mergeCell ref="C7:D7"/>
    <mergeCell ref="E7:F7"/>
    <mergeCell ref="G7:H7"/>
    <mergeCell ref="G8:H8"/>
    <mergeCell ref="G13:H13"/>
    <mergeCell ref="G6:H6"/>
    <mergeCell ref="E9:F9"/>
    <mergeCell ref="G9:H9"/>
    <mergeCell ref="E8:F8"/>
    <mergeCell ref="G11:H11"/>
    <mergeCell ref="G12:H12"/>
    <mergeCell ref="G10:H10"/>
    <mergeCell ref="E10:F10"/>
    <mergeCell ref="C13:D13"/>
    <mergeCell ref="E11:F11"/>
    <mergeCell ref="E12:F12"/>
    <mergeCell ref="E13:F13"/>
    <mergeCell ref="C10:D10"/>
    <mergeCell ref="C11:D11"/>
    <mergeCell ref="C12:D12"/>
    <mergeCell ref="E30:F30"/>
    <mergeCell ref="G30:H30"/>
    <mergeCell ref="C32:D32"/>
    <mergeCell ref="E32:F32"/>
    <mergeCell ref="G32:H32"/>
    <mergeCell ref="B2:J2"/>
    <mergeCell ref="C22:D22"/>
    <mergeCell ref="E22:F22"/>
    <mergeCell ref="G22:H22"/>
    <mergeCell ref="G16:H16"/>
    <mergeCell ref="G17:H17"/>
    <mergeCell ref="G18:H18"/>
    <mergeCell ref="G19:H19"/>
    <mergeCell ref="C19:D19"/>
    <mergeCell ref="C15:D15"/>
    <mergeCell ref="C16:D16"/>
    <mergeCell ref="C18:D18"/>
    <mergeCell ref="C9:D9"/>
    <mergeCell ref="C6:D6"/>
    <mergeCell ref="E6:F6"/>
    <mergeCell ref="G21:H21"/>
  </mergeCells>
  <pageMargins left="0.39370078740157483" right="0" top="0" bottom="0" header="0" footer="0"/>
  <pageSetup paperSize="9" scale="80" orientation="portrait" r:id="rId1"/>
  <ignoredErrors>
    <ignoredError sqref="J7:J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workbookViewId="0">
      <selection activeCell="K23" sqref="K23"/>
    </sheetView>
  </sheetViews>
  <sheetFormatPr defaultRowHeight="15" x14ac:dyDescent="0.25"/>
  <cols>
    <col min="1" max="1" width="6.7109375" customWidth="1"/>
    <col min="2" max="2" width="23.7109375" customWidth="1"/>
    <col min="3" max="3" width="10.42578125" customWidth="1"/>
    <col min="4" max="4" width="3.42578125" customWidth="1"/>
    <col min="5" max="5" width="12.28515625" customWidth="1"/>
    <col min="6" max="6" width="3.85546875" customWidth="1"/>
    <col min="7" max="7" width="7.5703125" customWidth="1"/>
    <col min="8" max="8" width="5.28515625" customWidth="1"/>
  </cols>
  <sheetData>
    <row r="2" spans="2:9" ht="24.75" customHeight="1" x14ac:dyDescent="0.25">
      <c r="B2" s="409" t="s">
        <v>87</v>
      </c>
      <c r="C2" s="409"/>
      <c r="D2" s="409"/>
      <c r="E2" s="409"/>
      <c r="F2" s="409"/>
      <c r="G2" s="410"/>
      <c r="H2" s="410"/>
      <c r="I2" s="410"/>
    </row>
    <row r="3" spans="2:9" ht="15.75" thickBot="1" x14ac:dyDescent="0.3"/>
    <row r="4" spans="2:9" ht="22.5" customHeight="1" x14ac:dyDescent="0.25">
      <c r="B4" s="28" t="s">
        <v>62</v>
      </c>
      <c r="C4" s="394" t="s">
        <v>63</v>
      </c>
      <c r="D4" s="395"/>
      <c r="E4" s="412" t="s">
        <v>64</v>
      </c>
      <c r="F4" s="413"/>
      <c r="G4" s="412" t="s">
        <v>65</v>
      </c>
      <c r="H4" s="412"/>
      <c r="I4" s="26" t="s">
        <v>5</v>
      </c>
    </row>
    <row r="5" spans="2:9" ht="19.5" customHeight="1" x14ac:dyDescent="0.25">
      <c r="B5" s="29" t="s">
        <v>66</v>
      </c>
      <c r="C5" s="396">
        <v>5905</v>
      </c>
      <c r="D5" s="397"/>
      <c r="E5" s="393">
        <v>933</v>
      </c>
      <c r="F5" s="393"/>
      <c r="G5" s="393">
        <v>1347</v>
      </c>
      <c r="H5" s="393"/>
      <c r="I5" s="45">
        <f>SUM(C5:H5)</f>
        <v>8185</v>
      </c>
    </row>
    <row r="6" spans="2:9" ht="19.5" customHeight="1" x14ac:dyDescent="0.25">
      <c r="B6" s="29" t="s">
        <v>67</v>
      </c>
      <c r="C6" s="396">
        <v>5423</v>
      </c>
      <c r="D6" s="397"/>
      <c r="E6" s="393">
        <v>2312</v>
      </c>
      <c r="F6" s="393"/>
      <c r="G6" s="393">
        <v>902</v>
      </c>
      <c r="H6" s="393"/>
      <c r="I6" s="45">
        <f t="shared" ref="I6:I7" si="0">SUM(C6:H6)</f>
        <v>8637</v>
      </c>
    </row>
    <row r="7" spans="2:9" ht="27.75" customHeight="1" thickBot="1" x14ac:dyDescent="0.3">
      <c r="B7" s="30" t="s">
        <v>5</v>
      </c>
      <c r="C7" s="399">
        <f>SUM(C5:C6)</f>
        <v>11328</v>
      </c>
      <c r="D7" s="400"/>
      <c r="E7" s="399">
        <f t="shared" ref="E7" si="1">SUM(E5:E6)</f>
        <v>3245</v>
      </c>
      <c r="F7" s="400"/>
      <c r="G7" s="399">
        <f t="shared" ref="G7" si="2">SUM(G5:G6)</f>
        <v>2249</v>
      </c>
      <c r="H7" s="400"/>
      <c r="I7" s="53">
        <f t="shared" si="0"/>
        <v>16822</v>
      </c>
    </row>
    <row r="8" spans="2:9" ht="15.75" thickBot="1" x14ac:dyDescent="0.3">
      <c r="B8" s="22"/>
      <c r="C8" s="46"/>
      <c r="D8" s="46"/>
      <c r="E8" s="46"/>
      <c r="F8" s="46"/>
      <c r="G8" s="47"/>
      <c r="H8" s="47"/>
      <c r="I8" s="47"/>
    </row>
    <row r="9" spans="2:9" ht="16.5" thickBot="1" x14ac:dyDescent="0.3">
      <c r="B9" s="34" t="s">
        <v>57</v>
      </c>
      <c r="C9" s="388">
        <v>736</v>
      </c>
      <c r="D9" s="388"/>
      <c r="E9" s="388">
        <v>696</v>
      </c>
      <c r="F9" s="388"/>
      <c r="G9" s="388">
        <v>275</v>
      </c>
      <c r="H9" s="388"/>
      <c r="I9" s="51">
        <f>SUM(C9:H9)</f>
        <v>1707</v>
      </c>
    </row>
    <row r="10" spans="2:9" ht="16.5" thickBot="1" x14ac:dyDescent="0.3">
      <c r="B10" s="49" t="s">
        <v>58</v>
      </c>
      <c r="C10" s="385">
        <v>661</v>
      </c>
      <c r="D10" s="385"/>
      <c r="E10" s="385">
        <v>538</v>
      </c>
      <c r="F10" s="385"/>
      <c r="G10" s="385">
        <v>135</v>
      </c>
      <c r="H10" s="385"/>
      <c r="I10" s="51">
        <f t="shared" ref="I10:I31" si="3">SUM(C10:H10)</f>
        <v>1334</v>
      </c>
    </row>
    <row r="11" spans="2:9" ht="15.75" thickBot="1" x14ac:dyDescent="0.3">
      <c r="B11" s="49" t="s">
        <v>59</v>
      </c>
      <c r="C11" s="411">
        <v>1347</v>
      </c>
      <c r="D11" s="411"/>
      <c r="E11" s="411">
        <v>981</v>
      </c>
      <c r="F11" s="411"/>
      <c r="G11" s="411">
        <v>231</v>
      </c>
      <c r="H11" s="411"/>
      <c r="I11" s="51">
        <f t="shared" si="3"/>
        <v>2559</v>
      </c>
    </row>
    <row r="12" spans="2:9" ht="16.5" thickBot="1" x14ac:dyDescent="0.3">
      <c r="B12" s="49" t="s">
        <v>60</v>
      </c>
      <c r="C12" s="381">
        <v>1734</v>
      </c>
      <c r="D12" s="381"/>
      <c r="E12" s="381">
        <v>643</v>
      </c>
      <c r="F12" s="381"/>
      <c r="G12" s="381">
        <v>184</v>
      </c>
      <c r="H12" s="381"/>
      <c r="I12" s="51">
        <f t="shared" si="3"/>
        <v>2561</v>
      </c>
    </row>
    <row r="13" spans="2:9" ht="16.5" thickBot="1" x14ac:dyDescent="0.3">
      <c r="B13" s="49" t="s">
        <v>61</v>
      </c>
      <c r="C13" s="386">
        <v>1027</v>
      </c>
      <c r="D13" s="387"/>
      <c r="E13" s="386">
        <v>1109</v>
      </c>
      <c r="F13" s="387"/>
      <c r="G13" s="382">
        <v>251</v>
      </c>
      <c r="H13" s="383"/>
      <c r="I13" s="51">
        <f t="shared" si="3"/>
        <v>2387</v>
      </c>
    </row>
    <row r="14" spans="2:9" ht="16.5" thickBot="1" x14ac:dyDescent="0.3">
      <c r="B14" s="49" t="s">
        <v>69</v>
      </c>
      <c r="C14" s="384">
        <v>537</v>
      </c>
      <c r="D14" s="384"/>
      <c r="E14" s="384">
        <v>280</v>
      </c>
      <c r="F14" s="384"/>
      <c r="G14" s="384">
        <v>176</v>
      </c>
      <c r="H14" s="384"/>
      <c r="I14" s="51">
        <f t="shared" si="3"/>
        <v>993</v>
      </c>
    </row>
    <row r="15" spans="2:9" ht="16.5" thickBot="1" x14ac:dyDescent="0.3">
      <c r="B15" s="49" t="s">
        <v>40</v>
      </c>
      <c r="C15" s="401">
        <v>211</v>
      </c>
      <c r="D15" s="401"/>
      <c r="E15" s="401">
        <v>268</v>
      </c>
      <c r="F15" s="401"/>
      <c r="G15" s="401">
        <v>63</v>
      </c>
      <c r="H15" s="401"/>
      <c r="I15" s="51">
        <f t="shared" si="3"/>
        <v>542</v>
      </c>
    </row>
    <row r="16" spans="2:9" ht="16.5" thickBot="1" x14ac:dyDescent="0.3">
      <c r="B16" s="49" t="s">
        <v>41</v>
      </c>
      <c r="C16" s="384">
        <v>52</v>
      </c>
      <c r="D16" s="384"/>
      <c r="E16" s="384">
        <v>124</v>
      </c>
      <c r="F16" s="384"/>
      <c r="G16" s="384">
        <v>14</v>
      </c>
      <c r="H16" s="384"/>
      <c r="I16" s="51">
        <f t="shared" si="3"/>
        <v>190</v>
      </c>
    </row>
    <row r="17" spans="2:9" ht="15.75" thickBot="1" x14ac:dyDescent="0.3">
      <c r="B17" s="49" t="s">
        <v>42</v>
      </c>
      <c r="C17" s="391">
        <v>0</v>
      </c>
      <c r="D17" s="391"/>
      <c r="E17" s="391">
        <v>0</v>
      </c>
      <c r="F17" s="391"/>
      <c r="G17" s="391">
        <v>0</v>
      </c>
      <c r="H17" s="391"/>
      <c r="I17" s="51">
        <f t="shared" si="3"/>
        <v>0</v>
      </c>
    </row>
    <row r="18" spans="2:9" ht="15.75" thickBot="1" x14ac:dyDescent="0.3">
      <c r="B18" s="49" t="s">
        <v>43</v>
      </c>
      <c r="C18" s="391">
        <v>0</v>
      </c>
      <c r="D18" s="391"/>
      <c r="E18" s="391">
        <v>0</v>
      </c>
      <c r="F18" s="391"/>
      <c r="G18" s="391">
        <v>0</v>
      </c>
      <c r="H18" s="391"/>
      <c r="I18" s="51">
        <f t="shared" si="3"/>
        <v>0</v>
      </c>
    </row>
    <row r="19" spans="2:9" ht="16.5" thickBot="1" x14ac:dyDescent="0.3">
      <c r="B19" s="49" t="s">
        <v>44</v>
      </c>
      <c r="C19" s="406">
        <v>141</v>
      </c>
      <c r="D19" s="407"/>
      <c r="E19" s="406">
        <v>301</v>
      </c>
      <c r="F19" s="407"/>
      <c r="G19" s="406">
        <v>18</v>
      </c>
      <c r="H19" s="407"/>
      <c r="I19" s="51">
        <f t="shared" si="3"/>
        <v>460</v>
      </c>
    </row>
    <row r="20" spans="2:9" ht="16.5" thickBot="1" x14ac:dyDescent="0.3">
      <c r="B20" s="49" t="s">
        <v>45</v>
      </c>
      <c r="C20" s="402">
        <v>350</v>
      </c>
      <c r="D20" s="402"/>
      <c r="E20" s="402">
        <v>205</v>
      </c>
      <c r="F20" s="402"/>
      <c r="G20" s="402">
        <v>29</v>
      </c>
      <c r="H20" s="402"/>
      <c r="I20" s="51">
        <f t="shared" si="3"/>
        <v>584</v>
      </c>
    </row>
    <row r="21" spans="2:9" ht="15.75" thickBot="1" x14ac:dyDescent="0.3">
      <c r="B21" s="49" t="s">
        <v>46</v>
      </c>
      <c r="C21" s="391">
        <v>0</v>
      </c>
      <c r="D21" s="391"/>
      <c r="E21" s="391">
        <v>0</v>
      </c>
      <c r="F21" s="391"/>
      <c r="G21" s="391">
        <v>0</v>
      </c>
      <c r="H21" s="391"/>
      <c r="I21" s="51">
        <f t="shared" si="3"/>
        <v>0</v>
      </c>
    </row>
    <row r="22" spans="2:9" ht="15.75" thickBot="1" x14ac:dyDescent="0.3">
      <c r="B22" s="49" t="s">
        <v>47</v>
      </c>
      <c r="C22" s="391">
        <v>0</v>
      </c>
      <c r="D22" s="391"/>
      <c r="E22" s="391">
        <v>0</v>
      </c>
      <c r="F22" s="391"/>
      <c r="G22" s="391">
        <v>0</v>
      </c>
      <c r="H22" s="391"/>
      <c r="I22" s="51">
        <f t="shared" si="3"/>
        <v>0</v>
      </c>
    </row>
    <row r="23" spans="2:9" ht="16.5" thickBot="1" x14ac:dyDescent="0.3">
      <c r="B23" s="49" t="s">
        <v>48</v>
      </c>
      <c r="C23" s="384">
        <v>191</v>
      </c>
      <c r="D23" s="384"/>
      <c r="E23" s="384">
        <v>129</v>
      </c>
      <c r="F23" s="384"/>
      <c r="G23" s="384">
        <v>14</v>
      </c>
      <c r="H23" s="384"/>
      <c r="I23" s="51">
        <f t="shared" si="3"/>
        <v>334</v>
      </c>
    </row>
    <row r="24" spans="2:9" ht="16.5" thickBot="1" x14ac:dyDescent="0.3">
      <c r="B24" s="49" t="s">
        <v>49</v>
      </c>
      <c r="C24" s="402">
        <v>87</v>
      </c>
      <c r="D24" s="402"/>
      <c r="E24" s="402">
        <v>173</v>
      </c>
      <c r="F24" s="402"/>
      <c r="G24" s="402">
        <v>15</v>
      </c>
      <c r="H24" s="402"/>
      <c r="I24" s="51">
        <f t="shared" si="3"/>
        <v>275</v>
      </c>
    </row>
    <row r="25" spans="2:9" ht="15.75" thickBot="1" x14ac:dyDescent="0.3">
      <c r="B25" s="49" t="s">
        <v>50</v>
      </c>
      <c r="C25" s="408">
        <v>386</v>
      </c>
      <c r="D25" s="408"/>
      <c r="E25" s="408">
        <v>440</v>
      </c>
      <c r="F25" s="408"/>
      <c r="G25" s="408">
        <v>110</v>
      </c>
      <c r="H25" s="408"/>
      <c r="I25" s="51">
        <f t="shared" si="3"/>
        <v>936</v>
      </c>
    </row>
    <row r="26" spans="2:9" ht="15.75" thickBot="1" x14ac:dyDescent="0.3">
      <c r="B26" s="49" t="s">
        <v>51</v>
      </c>
      <c r="C26" s="391">
        <v>0</v>
      </c>
      <c r="D26" s="391"/>
      <c r="E26" s="391">
        <v>0</v>
      </c>
      <c r="F26" s="391"/>
      <c r="G26" s="391">
        <v>0</v>
      </c>
      <c r="H26" s="391"/>
      <c r="I26" s="51">
        <f t="shared" si="3"/>
        <v>0</v>
      </c>
    </row>
    <row r="27" spans="2:9" ht="16.5" thickBot="1" x14ac:dyDescent="0.3">
      <c r="B27" s="49" t="s">
        <v>52</v>
      </c>
      <c r="C27" s="384">
        <v>20</v>
      </c>
      <c r="D27" s="384"/>
      <c r="E27" s="384">
        <v>37</v>
      </c>
      <c r="F27" s="384"/>
      <c r="G27" s="384">
        <v>6</v>
      </c>
      <c r="H27" s="384"/>
      <c r="I27" s="51">
        <f t="shared" si="3"/>
        <v>63</v>
      </c>
    </row>
    <row r="28" spans="2:9" ht="15.75" thickBot="1" x14ac:dyDescent="0.3">
      <c r="B28" s="49" t="s">
        <v>53</v>
      </c>
      <c r="C28" s="391">
        <v>0</v>
      </c>
      <c r="D28" s="391"/>
      <c r="E28" s="391">
        <v>0</v>
      </c>
      <c r="F28" s="391"/>
      <c r="G28" s="391">
        <v>0</v>
      </c>
      <c r="H28" s="391"/>
      <c r="I28" s="51">
        <f t="shared" si="3"/>
        <v>0</v>
      </c>
    </row>
    <row r="29" spans="2:9" ht="15.75" thickBot="1" x14ac:dyDescent="0.3">
      <c r="B29" s="49" t="s">
        <v>54</v>
      </c>
      <c r="C29" s="392">
        <v>831</v>
      </c>
      <c r="D29" s="392"/>
      <c r="E29" s="392">
        <v>415</v>
      </c>
      <c r="F29" s="392"/>
      <c r="G29" s="392">
        <v>153</v>
      </c>
      <c r="H29" s="392"/>
      <c r="I29" s="51">
        <f t="shared" si="3"/>
        <v>1399</v>
      </c>
    </row>
    <row r="30" spans="2:9" ht="16.5" thickBot="1" x14ac:dyDescent="0.3">
      <c r="B30" s="49" t="s">
        <v>55</v>
      </c>
      <c r="C30" s="402">
        <v>255</v>
      </c>
      <c r="D30" s="402"/>
      <c r="E30" s="402">
        <v>301</v>
      </c>
      <c r="F30" s="402"/>
      <c r="G30" s="402">
        <v>78</v>
      </c>
      <c r="H30" s="402"/>
      <c r="I30" s="51">
        <f t="shared" si="3"/>
        <v>634</v>
      </c>
    </row>
    <row r="31" spans="2:9" ht="16.5" thickBot="1" x14ac:dyDescent="0.3">
      <c r="B31" s="49" t="s">
        <v>56</v>
      </c>
      <c r="C31" s="404">
        <v>582</v>
      </c>
      <c r="D31" s="403"/>
      <c r="E31" s="404">
        <v>684</v>
      </c>
      <c r="F31" s="405"/>
      <c r="G31" s="403">
        <v>86</v>
      </c>
      <c r="H31" s="403"/>
      <c r="I31" s="51">
        <f t="shared" si="3"/>
        <v>1352</v>
      </c>
    </row>
    <row r="32" spans="2:9" ht="30.75" customHeight="1" thickBot="1" x14ac:dyDescent="0.3">
      <c r="B32" s="50" t="s">
        <v>5</v>
      </c>
      <c r="C32" s="398">
        <f>SUM(C9:C31)</f>
        <v>9148</v>
      </c>
      <c r="D32" s="398"/>
      <c r="E32" s="398">
        <f t="shared" ref="E32" si="4">SUM(E9:E31)</f>
        <v>7324</v>
      </c>
      <c r="F32" s="398"/>
      <c r="G32" s="398">
        <f t="shared" ref="G32" si="5">SUM(G9:G31)</f>
        <v>1838</v>
      </c>
      <c r="H32" s="398"/>
      <c r="I32" s="97">
        <f>SUM(C32:H32)</f>
        <v>18310</v>
      </c>
    </row>
    <row r="33" spans="2:9" ht="15.75" thickBot="1" x14ac:dyDescent="0.3">
      <c r="C33" s="47"/>
      <c r="D33" s="47"/>
      <c r="E33" s="47"/>
      <c r="F33" s="47"/>
      <c r="G33" s="47"/>
      <c r="H33" s="47"/>
      <c r="I33" s="48"/>
    </row>
    <row r="34" spans="2:9" ht="23.25" customHeight="1" thickBot="1" x14ac:dyDescent="0.3">
      <c r="B34" s="27" t="s">
        <v>15</v>
      </c>
      <c r="C34" s="389">
        <f>SUM(C7+C32)</f>
        <v>20476</v>
      </c>
      <c r="D34" s="390"/>
      <c r="E34" s="389">
        <f t="shared" ref="E34" si="6">SUM(E7+E32)</f>
        <v>10569</v>
      </c>
      <c r="F34" s="390"/>
      <c r="G34" s="389">
        <f t="shared" ref="G34" si="7">SUM(G7+G32)</f>
        <v>4087</v>
      </c>
      <c r="H34" s="390"/>
      <c r="I34" s="54">
        <f>SUM(I7+I32)</f>
        <v>35132</v>
      </c>
    </row>
  </sheetData>
  <mergeCells count="88">
    <mergeCell ref="G24:H24"/>
    <mergeCell ref="G25:H25"/>
    <mergeCell ref="E25:F25"/>
    <mergeCell ref="C25:D25"/>
    <mergeCell ref="B2:I2"/>
    <mergeCell ref="G17:H17"/>
    <mergeCell ref="G11:H11"/>
    <mergeCell ref="E11:F11"/>
    <mergeCell ref="C11:D11"/>
    <mergeCell ref="G10:H10"/>
    <mergeCell ref="G7:H7"/>
    <mergeCell ref="E4:F4"/>
    <mergeCell ref="E5:F5"/>
    <mergeCell ref="E6:F6"/>
    <mergeCell ref="E7:F7"/>
    <mergeCell ref="G4:H4"/>
    <mergeCell ref="G15:H15"/>
    <mergeCell ref="E15:F15"/>
    <mergeCell ref="C30:D30"/>
    <mergeCell ref="G22:H22"/>
    <mergeCell ref="E18:F18"/>
    <mergeCell ref="E19:F19"/>
    <mergeCell ref="E20:F20"/>
    <mergeCell ref="E21:F21"/>
    <mergeCell ref="E22:F22"/>
    <mergeCell ref="G18:H18"/>
    <mergeCell ref="G19:H19"/>
    <mergeCell ref="G20:H20"/>
    <mergeCell ref="G21:H21"/>
    <mergeCell ref="G23:H23"/>
    <mergeCell ref="E23:F23"/>
    <mergeCell ref="G29:H29"/>
    <mergeCell ref="E24:F24"/>
    <mergeCell ref="C31:D31"/>
    <mergeCell ref="E31:F31"/>
    <mergeCell ref="E17:F17"/>
    <mergeCell ref="C17:D17"/>
    <mergeCell ref="C18:D18"/>
    <mergeCell ref="C19:D19"/>
    <mergeCell ref="C20:D20"/>
    <mergeCell ref="G32:H32"/>
    <mergeCell ref="E30:F30"/>
    <mergeCell ref="E32:F32"/>
    <mergeCell ref="E29:F29"/>
    <mergeCell ref="G30:H30"/>
    <mergeCell ref="G31:H31"/>
    <mergeCell ref="C32:D32"/>
    <mergeCell ref="C23:D23"/>
    <mergeCell ref="C26:D26"/>
    <mergeCell ref="C27:D27"/>
    <mergeCell ref="C7:D7"/>
    <mergeCell ref="C10:D10"/>
    <mergeCell ref="C9:D9"/>
    <mergeCell ref="C15:D15"/>
    <mergeCell ref="C12:D12"/>
    <mergeCell ref="C13:D13"/>
    <mergeCell ref="C14:D14"/>
    <mergeCell ref="C21:D21"/>
    <mergeCell ref="C22:D22"/>
    <mergeCell ref="C24:D24"/>
    <mergeCell ref="G5:H5"/>
    <mergeCell ref="G6:H6"/>
    <mergeCell ref="C4:D4"/>
    <mergeCell ref="C5:D5"/>
    <mergeCell ref="C6:D6"/>
    <mergeCell ref="E9:F9"/>
    <mergeCell ref="C34:D34"/>
    <mergeCell ref="E34:F34"/>
    <mergeCell ref="G34:H34"/>
    <mergeCell ref="G26:H26"/>
    <mergeCell ref="G27:H27"/>
    <mergeCell ref="G28:H28"/>
    <mergeCell ref="C28:D28"/>
    <mergeCell ref="C29:D29"/>
    <mergeCell ref="E26:F26"/>
    <mergeCell ref="E27:F27"/>
    <mergeCell ref="E28:F28"/>
    <mergeCell ref="G9:H9"/>
    <mergeCell ref="C16:D16"/>
    <mergeCell ref="E16:F16"/>
    <mergeCell ref="G16:H16"/>
    <mergeCell ref="G12:H12"/>
    <mergeCell ref="G13:H13"/>
    <mergeCell ref="G14:H14"/>
    <mergeCell ref="E10:F10"/>
    <mergeCell ref="E12:F12"/>
    <mergeCell ref="E13:F13"/>
    <mergeCell ref="E14:F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pane ySplit="4" topLeftCell="A5" activePane="bottomLeft" state="frozen"/>
      <selection pane="bottomLeft" activeCell="B2" sqref="B2:I2"/>
    </sheetView>
  </sheetViews>
  <sheetFormatPr defaultRowHeight="15" x14ac:dyDescent="0.25"/>
  <cols>
    <col min="1" max="1" width="1.140625" customWidth="1"/>
    <col min="2" max="2" width="23.42578125" customWidth="1"/>
    <col min="3" max="3" width="9.28515625" customWidth="1"/>
    <col min="4" max="4" width="9.85546875" customWidth="1"/>
    <col min="5" max="5" width="11.140625" customWidth="1"/>
    <col min="6" max="6" width="10.5703125" customWidth="1"/>
    <col min="7" max="7" width="15.5703125" customWidth="1"/>
  </cols>
  <sheetData>
    <row r="2" spans="2:9" ht="45.75" customHeight="1" thickBot="1" x14ac:dyDescent="0.3">
      <c r="B2" s="421" t="s">
        <v>86</v>
      </c>
      <c r="C2" s="421"/>
      <c r="D2" s="421"/>
      <c r="E2" s="421"/>
      <c r="F2" s="421"/>
      <c r="G2" s="421"/>
      <c r="H2" s="421"/>
      <c r="I2" s="421"/>
    </row>
    <row r="3" spans="2:9" ht="38.25" x14ac:dyDescent="0.25">
      <c r="B3" s="414"/>
      <c r="C3" s="3" t="s">
        <v>17</v>
      </c>
      <c r="D3" s="4" t="s">
        <v>18</v>
      </c>
      <c r="E3" s="416" t="s">
        <v>5</v>
      </c>
      <c r="F3" s="5" t="s">
        <v>19</v>
      </c>
      <c r="G3" s="19" t="s">
        <v>20</v>
      </c>
      <c r="H3" s="418" t="s">
        <v>5</v>
      </c>
      <c r="I3" s="419" t="s">
        <v>15</v>
      </c>
    </row>
    <row r="4" spans="2:9" ht="15.75" thickBot="1" x14ac:dyDescent="0.3">
      <c r="B4" s="415"/>
      <c r="C4" s="6" t="s">
        <v>21</v>
      </c>
      <c r="D4" s="7" t="s">
        <v>21</v>
      </c>
      <c r="E4" s="417"/>
      <c r="F4" s="6" t="s">
        <v>21</v>
      </c>
      <c r="G4" s="7" t="s">
        <v>21</v>
      </c>
      <c r="H4" s="417"/>
      <c r="I4" s="420"/>
    </row>
    <row r="5" spans="2:9" ht="24.95" customHeight="1" thickBot="1" x14ac:dyDescent="0.3">
      <c r="B5" s="94" t="s">
        <v>68</v>
      </c>
      <c r="C5" s="149">
        <v>7104</v>
      </c>
      <c r="D5" s="149">
        <v>1058</v>
      </c>
      <c r="E5" s="108">
        <f t="shared" ref="E5" si="0">SUM(C5:D5)</f>
        <v>8162</v>
      </c>
      <c r="F5" s="159">
        <v>162</v>
      </c>
      <c r="G5" s="160">
        <v>24</v>
      </c>
      <c r="H5" s="108">
        <f t="shared" ref="H5" si="1">SUM(F5:G5)</f>
        <v>186</v>
      </c>
      <c r="I5" s="108">
        <f t="shared" ref="I5:I23" si="2">SUM(E5+H5)</f>
        <v>8348</v>
      </c>
    </row>
    <row r="6" spans="2:9" ht="24.95" customHeight="1" thickBot="1" x14ac:dyDescent="0.3">
      <c r="B6" s="20" t="s">
        <v>40</v>
      </c>
      <c r="C6" s="157">
        <v>2101</v>
      </c>
      <c r="D6" s="157">
        <v>111</v>
      </c>
      <c r="E6" s="108">
        <f>SUM(C6:D6)</f>
        <v>2212</v>
      </c>
      <c r="F6" s="157">
        <v>0</v>
      </c>
      <c r="G6" s="157">
        <v>0</v>
      </c>
      <c r="H6" s="108">
        <f>SUM(F6:G6)</f>
        <v>0</v>
      </c>
      <c r="I6" s="108">
        <f t="shared" si="2"/>
        <v>2212</v>
      </c>
    </row>
    <row r="7" spans="2:9" ht="24.95" customHeight="1" thickBot="1" x14ac:dyDescent="0.3">
      <c r="B7" s="20" t="s">
        <v>41</v>
      </c>
      <c r="C7" s="108">
        <v>2823</v>
      </c>
      <c r="D7" s="108">
        <v>133</v>
      </c>
      <c r="E7" s="108">
        <f t="shared" ref="E7:E21" si="3">SUM(C7:D7)</f>
        <v>2956</v>
      </c>
      <c r="F7" s="139">
        <v>4</v>
      </c>
      <c r="G7" s="142">
        <v>0</v>
      </c>
      <c r="H7" s="108">
        <f t="shared" ref="H7:H21" si="4">SUM(F7:G7)</f>
        <v>4</v>
      </c>
      <c r="I7" s="108">
        <f t="shared" si="2"/>
        <v>2960</v>
      </c>
    </row>
    <row r="8" spans="2:9" ht="24.95" customHeight="1" thickBot="1" x14ac:dyDescent="0.3">
      <c r="B8" s="20" t="s">
        <v>42</v>
      </c>
      <c r="C8" s="157">
        <v>2315</v>
      </c>
      <c r="D8" s="157">
        <v>209</v>
      </c>
      <c r="E8" s="108">
        <f t="shared" si="3"/>
        <v>2524</v>
      </c>
      <c r="F8" s="157">
        <v>11</v>
      </c>
      <c r="G8" s="157">
        <v>1</v>
      </c>
      <c r="H8" s="108">
        <f t="shared" si="4"/>
        <v>12</v>
      </c>
      <c r="I8" s="108">
        <f t="shared" si="2"/>
        <v>2536</v>
      </c>
    </row>
    <row r="9" spans="2:9" ht="24.95" customHeight="1" thickBot="1" x14ac:dyDescent="0.3">
      <c r="B9" s="20" t="s">
        <v>43</v>
      </c>
      <c r="C9" s="157">
        <v>2381</v>
      </c>
      <c r="D9" s="157">
        <v>147</v>
      </c>
      <c r="E9" s="108">
        <f t="shared" si="3"/>
        <v>2528</v>
      </c>
      <c r="F9" s="157">
        <v>30</v>
      </c>
      <c r="G9" s="157">
        <v>13</v>
      </c>
      <c r="H9" s="108">
        <f t="shared" si="4"/>
        <v>43</v>
      </c>
      <c r="I9" s="108">
        <f t="shared" si="2"/>
        <v>2571</v>
      </c>
    </row>
    <row r="10" spans="2:9" ht="24.95" customHeight="1" thickBot="1" x14ac:dyDescent="0.3">
      <c r="B10" s="20" t="s">
        <v>44</v>
      </c>
      <c r="C10" s="157">
        <v>1112</v>
      </c>
      <c r="D10" s="157">
        <v>28</v>
      </c>
      <c r="E10" s="108">
        <f t="shared" si="3"/>
        <v>1140</v>
      </c>
      <c r="F10" s="157">
        <v>14</v>
      </c>
      <c r="G10" s="157">
        <v>0</v>
      </c>
      <c r="H10" s="108">
        <f t="shared" si="4"/>
        <v>14</v>
      </c>
      <c r="I10" s="108">
        <f t="shared" si="2"/>
        <v>1154</v>
      </c>
    </row>
    <row r="11" spans="2:9" ht="24.95" customHeight="1" thickBot="1" x14ac:dyDescent="0.3">
      <c r="B11" s="20" t="s">
        <v>45</v>
      </c>
      <c r="C11" s="200">
        <v>4593</v>
      </c>
      <c r="D11" s="200">
        <v>452</v>
      </c>
      <c r="E11" s="108">
        <f t="shared" si="3"/>
        <v>5045</v>
      </c>
      <c r="F11" s="200">
        <v>0</v>
      </c>
      <c r="G11" s="200">
        <v>0</v>
      </c>
      <c r="H11" s="108">
        <f t="shared" si="4"/>
        <v>0</v>
      </c>
      <c r="I11" s="108">
        <f t="shared" si="2"/>
        <v>5045</v>
      </c>
    </row>
    <row r="12" spans="2:9" ht="24.95" customHeight="1" thickBot="1" x14ac:dyDescent="0.3">
      <c r="B12" s="20" t="s">
        <v>46</v>
      </c>
      <c r="C12" s="157">
        <v>6357</v>
      </c>
      <c r="D12" s="157">
        <v>2518</v>
      </c>
      <c r="E12" s="108">
        <f t="shared" si="3"/>
        <v>8875</v>
      </c>
      <c r="F12" s="157">
        <v>149</v>
      </c>
      <c r="G12" s="157">
        <v>38</v>
      </c>
      <c r="H12" s="108">
        <f t="shared" si="4"/>
        <v>187</v>
      </c>
      <c r="I12" s="108">
        <f t="shared" si="2"/>
        <v>9062</v>
      </c>
    </row>
    <row r="13" spans="2:9" ht="24.95" customHeight="1" thickBot="1" x14ac:dyDescent="0.3">
      <c r="B13" s="20" t="s">
        <v>47</v>
      </c>
      <c r="C13" s="158">
        <v>5952</v>
      </c>
      <c r="D13" s="158">
        <v>190</v>
      </c>
      <c r="E13" s="108">
        <f t="shared" si="3"/>
        <v>6142</v>
      </c>
      <c r="F13" s="109">
        <v>9</v>
      </c>
      <c r="G13" s="109">
        <v>4</v>
      </c>
      <c r="H13" s="108">
        <f t="shared" si="4"/>
        <v>13</v>
      </c>
      <c r="I13" s="108">
        <f t="shared" si="2"/>
        <v>6155</v>
      </c>
    </row>
    <row r="14" spans="2:9" ht="24.95" customHeight="1" thickBot="1" x14ac:dyDescent="0.3">
      <c r="B14" s="20" t="s">
        <v>48</v>
      </c>
      <c r="C14" s="184">
        <v>461</v>
      </c>
      <c r="D14" s="184">
        <v>66</v>
      </c>
      <c r="E14" s="108">
        <f t="shared" ref="E14:E16" si="5">SUM(C14:D14)</f>
        <v>527</v>
      </c>
      <c r="F14" s="184">
        <v>5</v>
      </c>
      <c r="G14" s="184">
        <v>0</v>
      </c>
      <c r="H14" s="108">
        <f t="shared" ref="H14" si="6">SUM(F14:G14)</f>
        <v>5</v>
      </c>
      <c r="I14" s="108">
        <f t="shared" si="2"/>
        <v>532</v>
      </c>
    </row>
    <row r="15" spans="2:9" ht="24.95" customHeight="1" thickBot="1" x14ac:dyDescent="0.3">
      <c r="B15" s="20" t="s">
        <v>49</v>
      </c>
      <c r="C15" s="200">
        <v>6487</v>
      </c>
      <c r="D15" s="200">
        <v>452</v>
      </c>
      <c r="E15" s="108">
        <f t="shared" si="3"/>
        <v>6939</v>
      </c>
      <c r="F15" s="145">
        <v>0</v>
      </c>
      <c r="G15" s="145">
        <v>0</v>
      </c>
      <c r="H15" s="145">
        <v>0</v>
      </c>
      <c r="I15" s="108">
        <f t="shared" si="2"/>
        <v>6939</v>
      </c>
    </row>
    <row r="16" spans="2:9" ht="24.95" customHeight="1" thickBot="1" x14ac:dyDescent="0.3">
      <c r="B16" s="20" t="s">
        <v>50</v>
      </c>
      <c r="C16" s="213">
        <v>3480</v>
      </c>
      <c r="D16" s="199">
        <v>583</v>
      </c>
      <c r="E16" s="108">
        <f t="shared" si="5"/>
        <v>4063</v>
      </c>
      <c r="F16" s="161">
        <v>0</v>
      </c>
      <c r="G16" s="161">
        <v>0</v>
      </c>
      <c r="H16" s="161">
        <v>0</v>
      </c>
      <c r="I16" s="108">
        <f t="shared" si="2"/>
        <v>4063</v>
      </c>
    </row>
    <row r="17" spans="2:9" ht="24.95" customHeight="1" thickBot="1" x14ac:dyDescent="0.3">
      <c r="B17" s="20" t="s">
        <v>51</v>
      </c>
      <c r="C17" s="200">
        <f>'[1]ASIL TABLO'!C26</f>
        <v>3430</v>
      </c>
      <c r="D17" s="200">
        <f>'[1]ASIL TABLO'!D26</f>
        <v>296</v>
      </c>
      <c r="E17" s="108">
        <f t="shared" si="3"/>
        <v>3726</v>
      </c>
      <c r="F17" s="109">
        <v>0</v>
      </c>
      <c r="G17" s="109">
        <v>0</v>
      </c>
      <c r="H17" s="108">
        <f t="shared" si="4"/>
        <v>0</v>
      </c>
      <c r="I17" s="108">
        <f t="shared" si="2"/>
        <v>3726</v>
      </c>
    </row>
    <row r="18" spans="2:9" ht="24.95" customHeight="1" thickBot="1" x14ac:dyDescent="0.3">
      <c r="B18" s="20" t="s">
        <v>52</v>
      </c>
      <c r="C18" s="184">
        <v>219</v>
      </c>
      <c r="D18" s="184">
        <v>31</v>
      </c>
      <c r="E18" s="152">
        <f>SUM(C18:D18)</f>
        <v>250</v>
      </c>
      <c r="F18" s="184">
        <v>3</v>
      </c>
      <c r="G18" s="184">
        <v>0</v>
      </c>
      <c r="H18" s="157">
        <f t="shared" ref="H18" si="7">SUM(F18:G18)</f>
        <v>3</v>
      </c>
      <c r="I18" s="108">
        <f t="shared" si="2"/>
        <v>253</v>
      </c>
    </row>
    <row r="19" spans="2:9" ht="24.95" customHeight="1" thickBot="1" x14ac:dyDescent="0.3">
      <c r="B19" s="20" t="s">
        <v>53</v>
      </c>
      <c r="C19" s="199">
        <v>5711</v>
      </c>
      <c r="D19" s="199">
        <v>559</v>
      </c>
      <c r="E19" s="152">
        <f>SUM(C19:D19)</f>
        <v>6270</v>
      </c>
      <c r="F19" s="200">
        <v>134</v>
      </c>
      <c r="G19" s="200">
        <v>41</v>
      </c>
      <c r="H19" s="109">
        <f t="shared" ref="H19" si="8">SUM(F19:G19)</f>
        <v>175</v>
      </c>
      <c r="I19" s="108">
        <f t="shared" si="2"/>
        <v>6445</v>
      </c>
    </row>
    <row r="20" spans="2:9" ht="24.95" customHeight="1" thickBot="1" x14ac:dyDescent="0.3">
      <c r="B20" s="20" t="s">
        <v>54</v>
      </c>
      <c r="C20" s="213">
        <v>4281</v>
      </c>
      <c r="D20" s="149">
        <v>308</v>
      </c>
      <c r="E20" s="148">
        <f t="shared" ref="E20" si="9">SUM(C20:D20)</f>
        <v>4589</v>
      </c>
      <c r="F20" s="214">
        <v>181</v>
      </c>
      <c r="G20" s="149">
        <v>23</v>
      </c>
      <c r="H20" s="148">
        <f t="shared" ref="H20" si="10">SUM(F20:G20)</f>
        <v>204</v>
      </c>
      <c r="I20" s="108">
        <f t="shared" si="2"/>
        <v>4793</v>
      </c>
    </row>
    <row r="21" spans="2:9" ht="24.95" customHeight="1" thickBot="1" x14ac:dyDescent="0.3">
      <c r="B21" s="20" t="s">
        <v>55</v>
      </c>
      <c r="C21" s="212">
        <v>761</v>
      </c>
      <c r="D21" s="199">
        <v>83</v>
      </c>
      <c r="E21" s="108">
        <f t="shared" si="3"/>
        <v>844</v>
      </c>
      <c r="F21" s="108">
        <v>0</v>
      </c>
      <c r="G21" s="108">
        <v>0</v>
      </c>
      <c r="H21" s="108">
        <f t="shared" si="4"/>
        <v>0</v>
      </c>
      <c r="I21" s="108">
        <f t="shared" si="2"/>
        <v>844</v>
      </c>
    </row>
    <row r="22" spans="2:9" ht="24.95" customHeight="1" thickBot="1" x14ac:dyDescent="0.3">
      <c r="B22" s="20" t="s">
        <v>56</v>
      </c>
      <c r="C22" s="213">
        <v>3478</v>
      </c>
      <c r="D22" s="199">
        <v>172</v>
      </c>
      <c r="E22" s="152">
        <f>SUM(C22:D22)</f>
        <v>3650</v>
      </c>
      <c r="F22" s="214">
        <v>585</v>
      </c>
      <c r="G22" s="199">
        <v>22</v>
      </c>
      <c r="H22" s="157">
        <f t="shared" ref="H22" si="11">SUM(F22:G22)</f>
        <v>607</v>
      </c>
      <c r="I22" s="108">
        <f t="shared" si="2"/>
        <v>4257</v>
      </c>
    </row>
    <row r="23" spans="2:9" ht="24.95" customHeight="1" thickBot="1" x14ac:dyDescent="0.3">
      <c r="B23" s="25" t="s">
        <v>5</v>
      </c>
      <c r="C23" s="93">
        <f>SUM(C6:C22)</f>
        <v>55942</v>
      </c>
      <c r="D23" s="93">
        <f t="shared" ref="D23:H23" si="12">SUM(D6:D22)</f>
        <v>6338</v>
      </c>
      <c r="E23" s="93">
        <f t="shared" si="12"/>
        <v>62280</v>
      </c>
      <c r="F23" s="93">
        <f t="shared" si="12"/>
        <v>1125</v>
      </c>
      <c r="G23" s="93">
        <f t="shared" si="12"/>
        <v>142</v>
      </c>
      <c r="H23" s="93">
        <f t="shared" si="12"/>
        <v>1267</v>
      </c>
      <c r="I23" s="108">
        <f t="shared" si="2"/>
        <v>63547</v>
      </c>
    </row>
    <row r="24" spans="2:9" ht="16.5" thickBot="1" x14ac:dyDescent="0.3">
      <c r="C24" s="162"/>
      <c r="D24" s="162"/>
      <c r="E24" s="162"/>
      <c r="F24" s="162"/>
      <c r="G24" s="162"/>
      <c r="H24" s="162"/>
      <c r="I24" s="162"/>
    </row>
    <row r="25" spans="2:9" ht="39.75" customHeight="1" thickBot="1" x14ac:dyDescent="0.3">
      <c r="B25" s="31" t="s">
        <v>15</v>
      </c>
      <c r="C25" s="93">
        <f t="shared" ref="C25:I25" si="13">SUM(C5+C23)</f>
        <v>63046</v>
      </c>
      <c r="D25" s="93">
        <f t="shared" si="13"/>
        <v>7396</v>
      </c>
      <c r="E25" s="93">
        <f t="shared" si="13"/>
        <v>70442</v>
      </c>
      <c r="F25" s="93">
        <f t="shared" si="13"/>
        <v>1287</v>
      </c>
      <c r="G25" s="93">
        <f t="shared" si="13"/>
        <v>166</v>
      </c>
      <c r="H25" s="93">
        <f t="shared" si="13"/>
        <v>1453</v>
      </c>
      <c r="I25" s="93">
        <f t="shared" si="13"/>
        <v>71895</v>
      </c>
    </row>
  </sheetData>
  <mergeCells count="5">
    <mergeCell ref="B3:B4"/>
    <mergeCell ref="E3:E4"/>
    <mergeCell ref="H3:H4"/>
    <mergeCell ref="I3:I4"/>
    <mergeCell ref="B2:I2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workbookViewId="0">
      <pane ySplit="3" topLeftCell="A4" activePane="bottomLeft" state="frozen"/>
      <selection pane="bottomLeft" activeCell="M16" sqref="M16"/>
    </sheetView>
  </sheetViews>
  <sheetFormatPr defaultRowHeight="15" x14ac:dyDescent="0.25"/>
  <cols>
    <col min="1" max="1" width="1.5703125" style="99" customWidth="1"/>
    <col min="2" max="2" width="23.7109375" style="99" customWidth="1"/>
    <col min="3" max="3" width="13.140625" style="99" customWidth="1"/>
    <col min="4" max="4" width="12.42578125" style="99" customWidth="1"/>
    <col min="5" max="5" width="13.28515625" style="99" customWidth="1"/>
    <col min="6" max="6" width="15" style="99" customWidth="1"/>
    <col min="7" max="7" width="12" style="99" customWidth="1"/>
    <col min="8" max="8" width="12.5703125" style="99" customWidth="1"/>
    <col min="9" max="9" width="13.85546875" style="99" customWidth="1"/>
    <col min="10" max="10" width="15" style="99" customWidth="1"/>
    <col min="11" max="11" width="16.28515625" style="99" customWidth="1"/>
    <col min="12" max="13" width="9.140625" style="99"/>
    <col min="14" max="14" width="9.140625" style="99" customWidth="1"/>
    <col min="15" max="16384" width="9.140625" style="99"/>
  </cols>
  <sheetData>
    <row r="2" spans="2:11" ht="32.25" customHeight="1" thickBot="1" x14ac:dyDescent="0.3">
      <c r="B2" s="421" t="s">
        <v>88</v>
      </c>
      <c r="C2" s="421"/>
      <c r="D2" s="421"/>
      <c r="E2" s="421"/>
      <c r="F2" s="421"/>
      <c r="G2" s="421"/>
      <c r="H2" s="421"/>
      <c r="I2" s="421"/>
      <c r="J2" s="421"/>
      <c r="K2" s="421"/>
    </row>
    <row r="3" spans="2:11" ht="53.25" customHeight="1" thickBot="1" x14ac:dyDescent="0.3">
      <c r="B3" s="8" t="s">
        <v>22</v>
      </c>
      <c r="C3" s="9" t="s">
        <v>23</v>
      </c>
      <c r="D3" s="9" t="s">
        <v>24</v>
      </c>
      <c r="E3" s="9" t="s">
        <v>25</v>
      </c>
      <c r="F3" s="10" t="s">
        <v>26</v>
      </c>
      <c r="G3" s="11" t="s">
        <v>27</v>
      </c>
      <c r="H3" s="11" t="s">
        <v>28</v>
      </c>
      <c r="I3" s="11" t="s">
        <v>29</v>
      </c>
      <c r="J3" s="11" t="s">
        <v>30</v>
      </c>
      <c r="K3" s="12" t="s">
        <v>15</v>
      </c>
    </row>
    <row r="4" spans="2:11" ht="22.5" customHeight="1" thickBot="1" x14ac:dyDescent="0.3">
      <c r="B4" s="52" t="s">
        <v>68</v>
      </c>
      <c r="C4" s="210">
        <v>18331635.309999999</v>
      </c>
      <c r="D4" s="211">
        <v>467121.41</v>
      </c>
      <c r="E4" s="211">
        <v>1445026.55</v>
      </c>
      <c r="F4" s="211">
        <v>709124.7</v>
      </c>
      <c r="G4" s="211">
        <v>12214.3</v>
      </c>
      <c r="H4" s="211">
        <v>986524.84</v>
      </c>
      <c r="I4" s="211">
        <v>17157.5</v>
      </c>
      <c r="J4" s="211">
        <v>1448839.06</v>
      </c>
      <c r="K4" s="98">
        <f>SUM(C4:J4)</f>
        <v>23417643.669999998</v>
      </c>
    </row>
    <row r="5" spans="2:11" ht="20.100000000000001" customHeight="1" thickBot="1" x14ac:dyDescent="0.3">
      <c r="B5" s="20" t="s">
        <v>40</v>
      </c>
      <c r="C5" s="183">
        <v>70807.3</v>
      </c>
      <c r="D5" s="151">
        <v>0</v>
      </c>
      <c r="E5" s="151">
        <v>65843.210000000006</v>
      </c>
      <c r="F5" s="151">
        <v>12912.1</v>
      </c>
      <c r="G5" s="151">
        <v>0</v>
      </c>
      <c r="H5" s="151">
        <v>0</v>
      </c>
      <c r="I5" s="151">
        <v>805</v>
      </c>
      <c r="J5" s="151">
        <v>27184.720000000001</v>
      </c>
      <c r="K5" s="13">
        <f t="shared" ref="K5:K21" si="0">SUM(C5:J5)</f>
        <v>177552.33000000002</v>
      </c>
    </row>
    <row r="6" spans="2:11" ht="20.100000000000001" customHeight="1" thickBot="1" x14ac:dyDescent="0.3">
      <c r="B6" s="20" t="s">
        <v>41</v>
      </c>
      <c r="C6" s="126">
        <v>62110.49</v>
      </c>
      <c r="D6" s="105">
        <v>44051.09</v>
      </c>
      <c r="E6" s="105">
        <v>93389.58</v>
      </c>
      <c r="F6" s="105">
        <v>7204.31</v>
      </c>
      <c r="G6" s="105">
        <v>0</v>
      </c>
      <c r="H6" s="105">
        <v>0</v>
      </c>
      <c r="I6" s="105">
        <v>0</v>
      </c>
      <c r="J6" s="105">
        <v>7991.43</v>
      </c>
      <c r="K6" s="13">
        <f t="shared" si="0"/>
        <v>214746.89999999997</v>
      </c>
    </row>
    <row r="7" spans="2:11" ht="20.100000000000001" customHeight="1" thickBot="1" x14ac:dyDescent="0.3">
      <c r="B7" s="20" t="s">
        <v>42</v>
      </c>
      <c r="C7" s="183">
        <v>217013.33</v>
      </c>
      <c r="D7" s="151">
        <v>69399.539999999994</v>
      </c>
      <c r="E7" s="151">
        <v>45158.29</v>
      </c>
      <c r="F7" s="151">
        <v>21447.46</v>
      </c>
      <c r="G7" s="151">
        <v>0</v>
      </c>
      <c r="H7" s="151">
        <v>0</v>
      </c>
      <c r="I7" s="151">
        <v>0</v>
      </c>
      <c r="J7" s="151">
        <v>24755.98</v>
      </c>
      <c r="K7" s="13">
        <f t="shared" si="0"/>
        <v>377774.6</v>
      </c>
    </row>
    <row r="8" spans="2:11" ht="20.100000000000001" customHeight="1" thickBot="1" x14ac:dyDescent="0.3">
      <c r="B8" s="20" t="s">
        <v>43</v>
      </c>
      <c r="C8" s="183">
        <v>521763.54</v>
      </c>
      <c r="D8" s="151">
        <v>28543.39</v>
      </c>
      <c r="E8" s="151">
        <v>32019.93</v>
      </c>
      <c r="F8" s="151">
        <v>18650.72</v>
      </c>
      <c r="G8" s="151">
        <v>0</v>
      </c>
      <c r="H8" s="151">
        <v>0</v>
      </c>
      <c r="I8" s="151">
        <v>2296</v>
      </c>
      <c r="J8" s="151">
        <v>3652.3</v>
      </c>
      <c r="K8" s="13">
        <f t="shared" si="0"/>
        <v>606925.88</v>
      </c>
    </row>
    <row r="9" spans="2:11" ht="20.100000000000001" customHeight="1" thickBot="1" x14ac:dyDescent="0.3">
      <c r="B9" s="20" t="s">
        <v>44</v>
      </c>
      <c r="C9" s="183">
        <v>344438.64</v>
      </c>
      <c r="D9" s="151">
        <v>0</v>
      </c>
      <c r="E9" s="151">
        <v>7250</v>
      </c>
      <c r="F9" s="151">
        <v>104578.09</v>
      </c>
      <c r="G9" s="151">
        <v>0</v>
      </c>
      <c r="H9" s="151">
        <v>20411.39</v>
      </c>
      <c r="I9" s="151">
        <v>0</v>
      </c>
      <c r="J9" s="151">
        <v>15647.81</v>
      </c>
      <c r="K9" s="13">
        <f t="shared" si="0"/>
        <v>492325.93</v>
      </c>
    </row>
    <row r="10" spans="2:11" ht="20.100000000000001" customHeight="1" thickBot="1" x14ac:dyDescent="0.3">
      <c r="B10" s="20" t="s">
        <v>45</v>
      </c>
      <c r="C10" s="201">
        <v>6834.32</v>
      </c>
      <c r="D10" s="151">
        <v>35130</v>
      </c>
      <c r="E10" s="151">
        <v>46573.11</v>
      </c>
      <c r="F10" s="151">
        <v>1310.0899999999999</v>
      </c>
      <c r="G10" s="151">
        <v>0</v>
      </c>
      <c r="H10" s="151">
        <v>0</v>
      </c>
      <c r="I10" s="151">
        <v>7495</v>
      </c>
      <c r="J10" s="151">
        <v>3270.78</v>
      </c>
      <c r="K10" s="13">
        <f t="shared" si="0"/>
        <v>100613.29999999999</v>
      </c>
    </row>
    <row r="11" spans="2:11" ht="20.100000000000001" customHeight="1" thickBot="1" x14ac:dyDescent="0.3">
      <c r="B11" s="20" t="s">
        <v>46</v>
      </c>
      <c r="C11" s="183">
        <v>895112.32</v>
      </c>
      <c r="D11" s="151">
        <v>80762</v>
      </c>
      <c r="E11" s="151">
        <v>533189.98</v>
      </c>
      <c r="F11" s="151">
        <v>2034.76</v>
      </c>
      <c r="G11" s="151">
        <v>0</v>
      </c>
      <c r="H11" s="151">
        <v>0</v>
      </c>
      <c r="I11" s="151">
        <v>0</v>
      </c>
      <c r="J11" s="151">
        <v>0</v>
      </c>
      <c r="K11" s="13">
        <f t="shared" si="0"/>
        <v>1511099.0599999998</v>
      </c>
    </row>
    <row r="12" spans="2:11" ht="20.100000000000001" customHeight="1" thickBot="1" x14ac:dyDescent="0.3">
      <c r="B12" s="20" t="s">
        <v>47</v>
      </c>
      <c r="C12" s="106">
        <v>2876092.93</v>
      </c>
      <c r="D12" s="100">
        <v>19118.36</v>
      </c>
      <c r="E12" s="100">
        <v>82575.509999999995</v>
      </c>
      <c r="F12" s="100">
        <v>49769.43</v>
      </c>
      <c r="G12" s="100">
        <v>0</v>
      </c>
      <c r="H12" s="100">
        <v>16925</v>
      </c>
      <c r="I12" s="100">
        <v>770</v>
      </c>
      <c r="J12" s="100">
        <v>22395.15</v>
      </c>
      <c r="K12" s="13">
        <f t="shared" si="0"/>
        <v>3067646.38</v>
      </c>
    </row>
    <row r="13" spans="2:11" ht="20.100000000000001" customHeight="1" thickBot="1" x14ac:dyDescent="0.3">
      <c r="B13" s="20" t="s">
        <v>48</v>
      </c>
      <c r="C13" s="185">
        <v>78150.75</v>
      </c>
      <c r="D13" s="151">
        <v>0</v>
      </c>
      <c r="E13" s="151">
        <v>47687.12</v>
      </c>
      <c r="F13" s="151">
        <v>7210.9</v>
      </c>
      <c r="G13" s="151">
        <v>0</v>
      </c>
      <c r="H13" s="151">
        <v>0</v>
      </c>
      <c r="I13" s="151">
        <v>0</v>
      </c>
      <c r="J13" s="151">
        <v>0</v>
      </c>
      <c r="K13" s="13">
        <f t="shared" si="0"/>
        <v>133048.76999999999</v>
      </c>
    </row>
    <row r="14" spans="2:11" ht="20.100000000000001" customHeight="1" thickBot="1" x14ac:dyDescent="0.3">
      <c r="B14" s="20" t="s">
        <v>49</v>
      </c>
      <c r="C14" s="201">
        <v>95738.23</v>
      </c>
      <c r="D14" s="151">
        <v>504.39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0</v>
      </c>
      <c r="K14" s="13">
        <f t="shared" si="0"/>
        <v>96242.62</v>
      </c>
    </row>
    <row r="15" spans="2:11" ht="20.100000000000001" customHeight="1" thickBot="1" x14ac:dyDescent="0.3">
      <c r="B15" s="20" t="s">
        <v>50</v>
      </c>
      <c r="C15" s="150">
        <v>609714.68999999994</v>
      </c>
      <c r="D15" s="150">
        <v>0</v>
      </c>
      <c r="E15" s="150">
        <v>6258</v>
      </c>
      <c r="F15" s="150">
        <v>75883.08</v>
      </c>
      <c r="G15" s="150">
        <v>49844.22</v>
      </c>
      <c r="H15" s="150">
        <v>0</v>
      </c>
      <c r="I15" s="150">
        <v>0</v>
      </c>
      <c r="J15" s="150">
        <v>0</v>
      </c>
      <c r="K15" s="13">
        <f t="shared" si="0"/>
        <v>741699.98999999987</v>
      </c>
    </row>
    <row r="16" spans="2:11" ht="20.100000000000001" customHeight="1" thickBot="1" x14ac:dyDescent="0.3">
      <c r="B16" s="20" t="s">
        <v>51</v>
      </c>
      <c r="C16" s="207">
        <f>'[1]ASIL TABLO'!C31</f>
        <v>444965.85</v>
      </c>
      <c r="D16" s="208">
        <f>'[1]ASIL TABLO'!D31</f>
        <v>0</v>
      </c>
      <c r="E16" s="208">
        <f>'[1]ASIL TABLO'!E31</f>
        <v>91989.81</v>
      </c>
      <c r="F16" s="208">
        <f>'[1]ASIL TABLO'!F31</f>
        <v>49795.16</v>
      </c>
      <c r="G16" s="208">
        <f>'[1]ASIL TABLO'!G31</f>
        <v>0</v>
      </c>
      <c r="H16" s="208">
        <f>'[1]ASIL TABLO'!H31</f>
        <v>0</v>
      </c>
      <c r="I16" s="208">
        <f>'[1]ASIL TABLO'!I31</f>
        <v>0</v>
      </c>
      <c r="J16" s="208">
        <f>'[1]ASIL TABLO'!J31</f>
        <v>0</v>
      </c>
      <c r="K16" s="110">
        <f t="shared" si="0"/>
        <v>586750.81999999995</v>
      </c>
    </row>
    <row r="17" spans="2:11" ht="20.100000000000001" customHeight="1" thickBot="1" x14ac:dyDescent="0.3">
      <c r="B17" s="20" t="s">
        <v>52</v>
      </c>
      <c r="C17" s="189">
        <v>0</v>
      </c>
      <c r="D17" s="189">
        <v>16672.79</v>
      </c>
      <c r="E17" s="189">
        <v>20536.650000000001</v>
      </c>
      <c r="F17" s="189">
        <v>1360.57</v>
      </c>
      <c r="G17" s="189">
        <v>0</v>
      </c>
      <c r="H17" s="189">
        <v>0</v>
      </c>
      <c r="I17" s="189">
        <v>0</v>
      </c>
      <c r="J17" s="189">
        <v>0</v>
      </c>
      <c r="K17" s="13">
        <f>SUM(C17:J17)</f>
        <v>38570.01</v>
      </c>
    </row>
    <row r="18" spans="2:11" ht="20.100000000000001" customHeight="1" thickBot="1" x14ac:dyDescent="0.3">
      <c r="B18" s="20" t="s">
        <v>53</v>
      </c>
      <c r="C18" s="201">
        <v>286577.93</v>
      </c>
      <c r="D18" s="202">
        <v>122816.65</v>
      </c>
      <c r="E18" s="202">
        <v>7754.61</v>
      </c>
      <c r="F18" s="202">
        <v>27180.57</v>
      </c>
      <c r="G18" s="151">
        <v>0</v>
      </c>
      <c r="H18" s="202">
        <v>540</v>
      </c>
      <c r="I18" s="151">
        <v>0</v>
      </c>
      <c r="J18" s="151">
        <v>0</v>
      </c>
      <c r="K18" s="13">
        <f t="shared" si="0"/>
        <v>444869.75999999995</v>
      </c>
    </row>
    <row r="19" spans="2:11" ht="20.100000000000001" customHeight="1" thickBot="1" x14ac:dyDescent="0.3">
      <c r="B19" s="20" t="s">
        <v>54</v>
      </c>
      <c r="C19" s="150">
        <v>37347.81</v>
      </c>
      <c r="D19" s="150">
        <v>88564.96</v>
      </c>
      <c r="E19" s="150">
        <v>70775.259999999995</v>
      </c>
      <c r="F19" s="150">
        <v>47634.86</v>
      </c>
      <c r="G19" s="150">
        <v>13642.8</v>
      </c>
      <c r="H19" s="150">
        <v>4700</v>
      </c>
      <c r="I19" s="150">
        <v>20.84</v>
      </c>
      <c r="J19" s="150">
        <v>0</v>
      </c>
      <c r="K19" s="13">
        <f t="shared" si="0"/>
        <v>262686.53000000003</v>
      </c>
    </row>
    <row r="20" spans="2:11" ht="20.100000000000001" customHeight="1" thickBot="1" x14ac:dyDescent="0.3">
      <c r="B20" s="20" t="s">
        <v>55</v>
      </c>
      <c r="C20" s="189">
        <v>0</v>
      </c>
      <c r="D20" s="189">
        <v>5508.99</v>
      </c>
      <c r="E20" s="189">
        <v>36324.75</v>
      </c>
      <c r="F20" s="189">
        <v>9371.58</v>
      </c>
      <c r="G20" s="151">
        <v>0</v>
      </c>
      <c r="H20" s="151">
        <v>0</v>
      </c>
      <c r="I20" s="151">
        <v>0</v>
      </c>
      <c r="J20" s="151">
        <v>0</v>
      </c>
      <c r="K20" s="13">
        <f t="shared" si="0"/>
        <v>51205.32</v>
      </c>
    </row>
    <row r="21" spans="2:11" ht="20.100000000000001" customHeight="1" thickBot="1" x14ac:dyDescent="0.3">
      <c r="B21" s="20" t="s">
        <v>56</v>
      </c>
      <c r="C21" s="188">
        <v>476912.57</v>
      </c>
      <c r="D21" s="188">
        <v>65423.49</v>
      </c>
      <c r="E21" s="188">
        <v>71148.67</v>
      </c>
      <c r="F21" s="188">
        <v>123265.24</v>
      </c>
      <c r="G21" s="189">
        <v>0</v>
      </c>
      <c r="H21" s="189">
        <v>145754.93</v>
      </c>
      <c r="I21" s="189">
        <v>750</v>
      </c>
      <c r="J21" s="189">
        <v>0</v>
      </c>
      <c r="K21" s="13">
        <f t="shared" si="0"/>
        <v>883254.90000000014</v>
      </c>
    </row>
    <row r="22" spans="2:11" ht="20.100000000000001" customHeight="1" thickBot="1" x14ac:dyDescent="0.3">
      <c r="B22" s="115" t="s">
        <v>5</v>
      </c>
      <c r="C22" s="116">
        <f>SUM(C5:C21)</f>
        <v>7023580.7000000002</v>
      </c>
      <c r="D22" s="116">
        <f t="shared" ref="D22:K22" si="1">SUM(D5:D21)</f>
        <v>576495.65</v>
      </c>
      <c r="E22" s="116">
        <f t="shared" si="1"/>
        <v>1258474.48</v>
      </c>
      <c r="F22" s="116">
        <f t="shared" si="1"/>
        <v>559608.92000000004</v>
      </c>
      <c r="G22" s="116">
        <f t="shared" si="1"/>
        <v>63487.020000000004</v>
      </c>
      <c r="H22" s="116">
        <f t="shared" si="1"/>
        <v>188331.32</v>
      </c>
      <c r="I22" s="116">
        <f t="shared" si="1"/>
        <v>12136.84</v>
      </c>
      <c r="J22" s="116">
        <f t="shared" si="1"/>
        <v>104898.17000000001</v>
      </c>
      <c r="K22" s="116">
        <f t="shared" si="1"/>
        <v>9787013.0999999996</v>
      </c>
    </row>
    <row r="23" spans="2:11" ht="20.100000000000001" customHeight="1" thickBot="1" x14ac:dyDescent="0.3">
      <c r="B23" s="112"/>
      <c r="C23" s="113"/>
      <c r="D23" s="113"/>
      <c r="E23" s="113"/>
      <c r="F23" s="113"/>
      <c r="G23" s="113"/>
      <c r="H23" s="113"/>
      <c r="I23" s="113"/>
      <c r="J23" s="113"/>
      <c r="K23" s="114"/>
    </row>
    <row r="24" spans="2:11" ht="34.5" customHeight="1" thickBot="1" x14ac:dyDescent="0.3">
      <c r="B24" s="31" t="s">
        <v>15</v>
      </c>
      <c r="C24" s="23">
        <f>SUM(C4+C22)</f>
        <v>25355216.009999998</v>
      </c>
      <c r="D24" s="23">
        <f t="shared" ref="D24:K24" si="2">SUM(D4+D22)</f>
        <v>1043617.06</v>
      </c>
      <c r="E24" s="23">
        <f t="shared" si="2"/>
        <v>2703501.0300000003</v>
      </c>
      <c r="F24" s="23">
        <f t="shared" si="2"/>
        <v>1268733.6200000001</v>
      </c>
      <c r="G24" s="23">
        <f t="shared" si="2"/>
        <v>75701.320000000007</v>
      </c>
      <c r="H24" s="23">
        <f t="shared" si="2"/>
        <v>1174856.1599999999</v>
      </c>
      <c r="I24" s="23">
        <f t="shared" si="2"/>
        <v>29294.34</v>
      </c>
      <c r="J24" s="23">
        <f t="shared" si="2"/>
        <v>1553737.23</v>
      </c>
      <c r="K24" s="23">
        <f t="shared" si="2"/>
        <v>33204656.769999996</v>
      </c>
    </row>
  </sheetData>
  <mergeCells count="1">
    <mergeCell ref="B2:K2"/>
  </mergeCells>
  <pageMargins left="0.39370078740157483" right="0.39370078740157483" top="0" bottom="0" header="0" footer="0"/>
  <pageSetup paperSize="9" scale="90" orientation="landscape" r:id="rId1"/>
  <ignoredErrors>
    <ignoredError sqref="C22:K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workbookViewId="0">
      <pane ySplit="6" topLeftCell="A7" activePane="bottomLeft" state="frozen"/>
      <selection pane="bottomLeft" activeCell="B2" sqref="B2:J2"/>
    </sheetView>
  </sheetViews>
  <sheetFormatPr defaultRowHeight="15" x14ac:dyDescent="0.25"/>
  <cols>
    <col min="1" max="1" width="1.85546875" customWidth="1"/>
    <col min="2" max="2" width="18.5703125" customWidth="1"/>
    <col min="3" max="3" width="2.42578125" customWidth="1"/>
    <col min="4" max="4" width="15.85546875" customWidth="1"/>
    <col min="5" max="5" width="14.5703125" customWidth="1"/>
    <col min="6" max="6" width="14.42578125" customWidth="1"/>
    <col min="7" max="7" width="16.5703125" style="33" customWidth="1"/>
    <col min="8" max="8" width="15.7109375" customWidth="1"/>
    <col min="9" max="9" width="10.42578125" customWidth="1"/>
    <col min="10" max="10" width="13.5703125" customWidth="1"/>
  </cols>
  <sheetData>
    <row r="2" spans="2:10" ht="37.5" customHeight="1" x14ac:dyDescent="0.25">
      <c r="B2" s="426" t="s">
        <v>89</v>
      </c>
      <c r="C2" s="426"/>
      <c r="D2" s="426"/>
      <c r="E2" s="427"/>
      <c r="F2" s="428"/>
      <c r="G2" s="428"/>
      <c r="H2" s="410"/>
      <c r="I2" s="410"/>
      <c r="J2" s="410"/>
    </row>
    <row r="3" spans="2:10" ht="15.75" thickBot="1" x14ac:dyDescent="0.3">
      <c r="B3" s="85"/>
      <c r="C3" s="85"/>
      <c r="D3" s="85"/>
      <c r="E3" s="85"/>
      <c r="F3" s="85"/>
      <c r="G3" s="86"/>
      <c r="H3" s="85"/>
      <c r="I3" s="85"/>
      <c r="J3" s="85"/>
    </row>
    <row r="4" spans="2:10" ht="28.5" customHeight="1" thickBot="1" x14ac:dyDescent="0.3">
      <c r="B4" s="276" t="s">
        <v>81</v>
      </c>
      <c r="C4" s="247"/>
      <c r="D4" s="247"/>
      <c r="E4" s="247"/>
      <c r="F4" s="247"/>
      <c r="G4" s="247"/>
      <c r="H4" s="247"/>
      <c r="I4" s="247"/>
      <c r="J4" s="277"/>
    </row>
    <row r="5" spans="2:10" ht="31.5" customHeight="1" thickBot="1" x14ac:dyDescent="0.3">
      <c r="B5" s="263"/>
      <c r="C5" s="304"/>
      <c r="D5" s="276" t="s">
        <v>34</v>
      </c>
      <c r="E5" s="301"/>
      <c r="F5" s="301"/>
      <c r="G5" s="247"/>
      <c r="H5" s="246" t="s">
        <v>33</v>
      </c>
      <c r="I5" s="299"/>
      <c r="J5" s="300"/>
    </row>
    <row r="6" spans="2:10" ht="27.75" customHeight="1" thickBot="1" x14ac:dyDescent="0.3">
      <c r="B6" s="305"/>
      <c r="C6" s="306"/>
      <c r="D6" s="21" t="s">
        <v>70</v>
      </c>
      <c r="E6" s="21" t="s">
        <v>71</v>
      </c>
      <c r="F6" s="21" t="s">
        <v>72</v>
      </c>
      <c r="G6" s="83" t="s">
        <v>5</v>
      </c>
      <c r="H6" s="77" t="s">
        <v>73</v>
      </c>
      <c r="I6" s="78" t="s">
        <v>74</v>
      </c>
      <c r="J6" s="78" t="s">
        <v>75</v>
      </c>
    </row>
    <row r="7" spans="2:10" ht="24.75" customHeight="1" thickBot="1" x14ac:dyDescent="0.3">
      <c r="B7" s="429" t="s">
        <v>83</v>
      </c>
      <c r="C7" s="430"/>
      <c r="D7" s="164">
        <v>652065182.07000005</v>
      </c>
      <c r="E7" s="164">
        <v>189022133.88</v>
      </c>
      <c r="F7" s="164">
        <v>87043529.379999995</v>
      </c>
      <c r="G7" s="165">
        <f t="shared" ref="G7:G34" si="0">SUM(D7:F7)</f>
        <v>928130845.33000004</v>
      </c>
      <c r="H7" s="164">
        <v>0</v>
      </c>
      <c r="I7" s="166">
        <v>0</v>
      </c>
      <c r="J7" s="166">
        <v>21425544.170000002</v>
      </c>
    </row>
    <row r="8" spans="2:10" ht="24.75" customHeight="1" thickBot="1" x14ac:dyDescent="0.3">
      <c r="B8" s="88" t="s">
        <v>84</v>
      </c>
      <c r="C8" s="89"/>
      <c r="D8" s="165">
        <v>0</v>
      </c>
      <c r="E8" s="165">
        <v>0</v>
      </c>
      <c r="F8" s="165">
        <v>0</v>
      </c>
      <c r="G8" s="165">
        <v>0</v>
      </c>
      <c r="H8" s="165">
        <v>37197721.859999999</v>
      </c>
      <c r="I8" s="167">
        <v>695151.16</v>
      </c>
      <c r="J8" s="167">
        <v>16686427.449999999</v>
      </c>
    </row>
    <row r="9" spans="2:10" ht="24.75" customHeight="1" thickBot="1" x14ac:dyDescent="0.3">
      <c r="B9" s="88" t="s">
        <v>85</v>
      </c>
      <c r="C9" s="89"/>
      <c r="D9" s="165">
        <v>0</v>
      </c>
      <c r="E9" s="165">
        <v>0</v>
      </c>
      <c r="F9" s="165">
        <v>0</v>
      </c>
      <c r="G9" s="165">
        <v>0</v>
      </c>
      <c r="H9" s="165">
        <v>28812636.66</v>
      </c>
      <c r="I9" s="167">
        <v>0</v>
      </c>
      <c r="J9" s="167">
        <v>41838467.18</v>
      </c>
    </row>
    <row r="10" spans="2:10" s="99" customFormat="1" ht="24.75" customHeight="1" thickBot="1" x14ac:dyDescent="0.3">
      <c r="B10" s="435" t="s">
        <v>5</v>
      </c>
      <c r="C10" s="423"/>
      <c r="D10" s="168">
        <f>SUM(D7:D9)</f>
        <v>652065182.07000005</v>
      </c>
      <c r="E10" s="168">
        <f t="shared" ref="E10:G10" si="1">SUM(E7:E9)</f>
        <v>189022133.88</v>
      </c>
      <c r="F10" s="168">
        <f t="shared" si="1"/>
        <v>87043529.379999995</v>
      </c>
      <c r="G10" s="168">
        <f t="shared" si="1"/>
        <v>928130845.33000004</v>
      </c>
      <c r="H10" s="168">
        <f>SUM(H7:H9)</f>
        <v>66010358.519999996</v>
      </c>
      <c r="I10" s="168">
        <f t="shared" ref="I10:J10" si="2">SUM(I7:I9)</f>
        <v>695151.16</v>
      </c>
      <c r="J10" s="168">
        <f t="shared" si="2"/>
        <v>79950438.800000012</v>
      </c>
    </row>
    <row r="11" spans="2:10" ht="24.75" customHeight="1" thickBot="1" x14ac:dyDescent="0.3">
      <c r="B11" s="433" t="s">
        <v>57</v>
      </c>
      <c r="C11" s="434"/>
      <c r="D11" s="165">
        <v>0</v>
      </c>
      <c r="E11" s="165">
        <v>0</v>
      </c>
      <c r="F11" s="165">
        <v>0</v>
      </c>
      <c r="G11" s="169">
        <f t="shared" si="0"/>
        <v>0</v>
      </c>
      <c r="H11" s="192">
        <v>3296485.59</v>
      </c>
      <c r="I11" s="192">
        <v>0</v>
      </c>
      <c r="J11" s="192">
        <v>5318429.8</v>
      </c>
    </row>
    <row r="12" spans="2:10" ht="24.75" customHeight="1" thickBot="1" x14ac:dyDescent="0.3">
      <c r="B12" s="424" t="s">
        <v>58</v>
      </c>
      <c r="C12" s="425"/>
      <c r="D12" s="203">
        <v>690127.97</v>
      </c>
      <c r="E12" s="203">
        <v>68794.3</v>
      </c>
      <c r="F12" s="165">
        <v>0</v>
      </c>
      <c r="G12" s="169">
        <f t="shared" si="0"/>
        <v>758922.27</v>
      </c>
      <c r="H12" s="193">
        <v>192613.07</v>
      </c>
      <c r="I12" s="193">
        <v>235.4</v>
      </c>
      <c r="J12" s="193">
        <v>105401.82</v>
      </c>
    </row>
    <row r="13" spans="2:10" ht="24.75" customHeight="1" thickBot="1" x14ac:dyDescent="0.3">
      <c r="B13" s="424" t="s">
        <v>59</v>
      </c>
      <c r="C13" s="425"/>
      <c r="D13" s="203">
        <v>1292225</v>
      </c>
      <c r="E13" s="203">
        <v>51526</v>
      </c>
      <c r="F13" s="203">
        <v>0</v>
      </c>
      <c r="G13" s="169">
        <f t="shared" si="0"/>
        <v>1343751</v>
      </c>
      <c r="H13" s="193">
        <v>4366823.0599999996</v>
      </c>
      <c r="I13" s="193">
        <v>0</v>
      </c>
      <c r="J13" s="193">
        <v>4180087.71</v>
      </c>
    </row>
    <row r="14" spans="2:10" ht="24.75" customHeight="1" thickBot="1" x14ac:dyDescent="0.3">
      <c r="B14" s="424" t="s">
        <v>60</v>
      </c>
      <c r="C14" s="425"/>
      <c r="D14" s="165">
        <v>0</v>
      </c>
      <c r="E14" s="165">
        <v>0</v>
      </c>
      <c r="F14" s="165">
        <v>0</v>
      </c>
      <c r="G14" s="169">
        <f t="shared" si="0"/>
        <v>0</v>
      </c>
      <c r="H14" s="171">
        <v>0</v>
      </c>
      <c r="I14" s="171">
        <v>0</v>
      </c>
      <c r="J14" s="194">
        <v>2494282.89</v>
      </c>
    </row>
    <row r="15" spans="2:10" ht="24.75" customHeight="1" thickBot="1" x14ac:dyDescent="0.3">
      <c r="B15" s="424" t="s">
        <v>61</v>
      </c>
      <c r="C15" s="425"/>
      <c r="D15" s="165">
        <v>0</v>
      </c>
      <c r="E15" s="165">
        <v>0</v>
      </c>
      <c r="F15" s="165">
        <v>0</v>
      </c>
      <c r="G15" s="169">
        <f t="shared" si="0"/>
        <v>0</v>
      </c>
      <c r="H15" s="172">
        <v>1261747.07</v>
      </c>
      <c r="I15" s="170">
        <v>0</v>
      </c>
      <c r="J15" s="171">
        <v>0</v>
      </c>
    </row>
    <row r="16" spans="2:10" ht="24.75" customHeight="1" thickBot="1" x14ac:dyDescent="0.3">
      <c r="B16" s="424" t="s">
        <v>69</v>
      </c>
      <c r="C16" s="425"/>
      <c r="D16" s="173">
        <v>0</v>
      </c>
      <c r="E16" s="173">
        <v>0</v>
      </c>
      <c r="F16" s="173">
        <v>0</v>
      </c>
      <c r="G16" s="169">
        <f t="shared" si="0"/>
        <v>0</v>
      </c>
      <c r="H16" s="192">
        <v>4600720.37</v>
      </c>
      <c r="I16" s="192">
        <v>0</v>
      </c>
      <c r="J16" s="192">
        <v>3580254.58</v>
      </c>
    </row>
    <row r="17" spans="2:12" ht="24.75" customHeight="1" thickBot="1" x14ac:dyDescent="0.3">
      <c r="B17" s="90" t="s">
        <v>40</v>
      </c>
      <c r="C17" s="90"/>
      <c r="D17" s="173">
        <v>8726283.4700000007</v>
      </c>
      <c r="E17" s="173">
        <v>31486.9</v>
      </c>
      <c r="F17" s="173">
        <v>31227.11</v>
      </c>
      <c r="G17" s="169">
        <f t="shared" si="0"/>
        <v>8788997.4800000004</v>
      </c>
      <c r="H17" s="174">
        <v>561223.57999999996</v>
      </c>
      <c r="I17" s="170">
        <v>0</v>
      </c>
      <c r="J17" s="170">
        <v>0</v>
      </c>
    </row>
    <row r="18" spans="2:12" ht="24.75" customHeight="1" thickBot="1" x14ac:dyDescent="0.3">
      <c r="B18" s="424" t="s">
        <v>41</v>
      </c>
      <c r="C18" s="425"/>
      <c r="D18" s="173">
        <v>9956998.1500000004</v>
      </c>
      <c r="E18" s="173">
        <v>1069931.54</v>
      </c>
      <c r="F18" s="173">
        <v>0</v>
      </c>
      <c r="G18" s="169">
        <f t="shared" si="0"/>
        <v>11026929.690000001</v>
      </c>
      <c r="H18" s="175">
        <v>2106.7399999999998</v>
      </c>
      <c r="I18" s="175">
        <v>0</v>
      </c>
      <c r="J18" s="175">
        <v>337524.91</v>
      </c>
    </row>
    <row r="19" spans="2:12" ht="24.75" customHeight="1" thickBot="1" x14ac:dyDescent="0.3">
      <c r="B19" s="90" t="s">
        <v>42</v>
      </c>
      <c r="C19" s="90"/>
      <c r="D19" s="173">
        <v>57981193.469999999</v>
      </c>
      <c r="E19" s="173">
        <v>1813741.09</v>
      </c>
      <c r="F19" s="173">
        <v>666512.68000000005</v>
      </c>
      <c r="G19" s="169">
        <f t="shared" si="0"/>
        <v>60461447.240000002</v>
      </c>
      <c r="H19" s="170">
        <v>0</v>
      </c>
      <c r="I19" s="170">
        <v>0</v>
      </c>
      <c r="J19" s="195">
        <v>2263044.0099999998</v>
      </c>
    </row>
    <row r="20" spans="2:12" ht="24.75" customHeight="1" thickBot="1" x14ac:dyDescent="0.3">
      <c r="B20" s="424" t="s">
        <v>43</v>
      </c>
      <c r="C20" s="425"/>
      <c r="D20" s="173">
        <v>44108166.409999996</v>
      </c>
      <c r="E20" s="173">
        <v>841742.84</v>
      </c>
      <c r="F20" s="173">
        <v>3904019.28</v>
      </c>
      <c r="G20" s="169">
        <f t="shared" si="0"/>
        <v>48853928.530000001</v>
      </c>
      <c r="H20" s="170">
        <v>0</v>
      </c>
      <c r="I20" s="170">
        <v>0</v>
      </c>
      <c r="J20" s="193">
        <v>1498303.86</v>
      </c>
    </row>
    <row r="21" spans="2:12" ht="24.75" customHeight="1" thickBot="1" x14ac:dyDescent="0.3">
      <c r="B21" s="90" t="s">
        <v>44</v>
      </c>
      <c r="C21" s="90"/>
      <c r="D21" s="173">
        <v>12345693.74</v>
      </c>
      <c r="E21" s="173">
        <f>1815514.62+436856.77+15602.73</f>
        <v>2267974.12</v>
      </c>
      <c r="F21" s="173">
        <v>26305.01</v>
      </c>
      <c r="G21" s="169">
        <f t="shared" si="0"/>
        <v>14639972.869999999</v>
      </c>
      <c r="H21" s="193">
        <v>70276.039999999994</v>
      </c>
      <c r="I21" s="196">
        <v>0</v>
      </c>
      <c r="J21" s="193">
        <f>551165.25-H21</f>
        <v>480889.21</v>
      </c>
    </row>
    <row r="22" spans="2:12" ht="24.75" customHeight="1" thickBot="1" x14ac:dyDescent="0.3">
      <c r="B22" s="424" t="s">
        <v>45</v>
      </c>
      <c r="C22" s="425"/>
      <c r="D22" s="205">
        <v>16290572.23</v>
      </c>
      <c r="E22" s="205">
        <v>1725839.51</v>
      </c>
      <c r="F22" s="205">
        <v>67822.75</v>
      </c>
      <c r="G22" s="169">
        <f t="shared" si="0"/>
        <v>18084234.490000002</v>
      </c>
      <c r="H22" s="206">
        <v>4178.3100000000004</v>
      </c>
      <c r="I22" s="206">
        <v>0</v>
      </c>
      <c r="J22" s="206">
        <v>2350860.12</v>
      </c>
    </row>
    <row r="23" spans="2:12" ht="24.75" customHeight="1" thickBot="1" x14ac:dyDescent="0.3">
      <c r="B23" s="424" t="s">
        <v>46</v>
      </c>
      <c r="C23" s="425"/>
      <c r="D23" s="173">
        <v>60493864.009999998</v>
      </c>
      <c r="E23" s="173">
        <v>20005674.289999999</v>
      </c>
      <c r="F23" s="173">
        <v>0</v>
      </c>
      <c r="G23" s="169">
        <f t="shared" si="0"/>
        <v>80499538.299999997</v>
      </c>
      <c r="H23" s="170">
        <v>0</v>
      </c>
      <c r="I23" s="170">
        <v>0</v>
      </c>
      <c r="J23" s="193">
        <v>2320988.9300000002</v>
      </c>
    </row>
    <row r="24" spans="2:12" ht="24.75" customHeight="1" thickBot="1" x14ac:dyDescent="0.3">
      <c r="B24" s="424" t="s">
        <v>47</v>
      </c>
      <c r="C24" s="425"/>
      <c r="D24" s="173">
        <v>49762667.899999999</v>
      </c>
      <c r="E24" s="173">
        <v>7099698.0499999998</v>
      </c>
      <c r="F24" s="173">
        <v>375628.31</v>
      </c>
      <c r="G24" s="169">
        <f t="shared" si="0"/>
        <v>57237994.259999998</v>
      </c>
      <c r="H24" s="170">
        <v>0</v>
      </c>
      <c r="I24" s="170">
        <v>0</v>
      </c>
      <c r="J24" s="175">
        <v>2115178.9300000002</v>
      </c>
      <c r="L24" s="137"/>
    </row>
    <row r="25" spans="2:12" ht="24.75" customHeight="1" thickBot="1" x14ac:dyDescent="0.3">
      <c r="B25" s="424" t="s">
        <v>48</v>
      </c>
      <c r="C25" s="425"/>
      <c r="D25" s="204">
        <v>7244886.2000000002</v>
      </c>
      <c r="E25" s="204">
        <v>1706168.16</v>
      </c>
      <c r="F25" s="204">
        <v>22809.360000000001</v>
      </c>
      <c r="G25" s="169">
        <f t="shared" si="0"/>
        <v>8973863.7199999988</v>
      </c>
      <c r="H25" s="170">
        <v>0</v>
      </c>
      <c r="I25" s="170">
        <v>0</v>
      </c>
      <c r="J25" s="192">
        <v>287174.48</v>
      </c>
    </row>
    <row r="26" spans="2:12" ht="24.75" customHeight="1" thickBot="1" x14ac:dyDescent="0.3">
      <c r="B26" s="424" t="s">
        <v>49</v>
      </c>
      <c r="C26" s="425"/>
      <c r="D26" s="205">
        <v>8792240.4900000002</v>
      </c>
      <c r="E26" s="205">
        <v>386539.44</v>
      </c>
      <c r="F26" s="205">
        <v>0</v>
      </c>
      <c r="G26" s="169">
        <f t="shared" si="0"/>
        <v>9178779.9299999997</v>
      </c>
      <c r="H26" s="206">
        <v>0</v>
      </c>
      <c r="I26" s="206">
        <v>0</v>
      </c>
      <c r="J26" s="206">
        <v>560809.13</v>
      </c>
    </row>
    <row r="27" spans="2:12" ht="24.75" customHeight="1" thickBot="1" x14ac:dyDescent="0.3">
      <c r="B27" s="424" t="s">
        <v>50</v>
      </c>
      <c r="C27" s="425"/>
      <c r="D27" s="204">
        <v>27803601.300000001</v>
      </c>
      <c r="E27" s="204">
        <v>353556.35</v>
      </c>
      <c r="F27" s="204">
        <v>111991.45</v>
      </c>
      <c r="G27" s="169">
        <f t="shared" si="0"/>
        <v>28269149.100000001</v>
      </c>
      <c r="H27" s="192">
        <v>1580395.79</v>
      </c>
      <c r="I27" s="192">
        <v>0</v>
      </c>
      <c r="J27" s="192">
        <v>950339.41</v>
      </c>
    </row>
    <row r="28" spans="2:12" ht="24.75" customHeight="1" thickBot="1" x14ac:dyDescent="0.3">
      <c r="B28" s="424" t="s">
        <v>51</v>
      </c>
      <c r="C28" s="425"/>
      <c r="D28" s="176">
        <v>25587786.52</v>
      </c>
      <c r="E28" s="176">
        <v>5510513.0499999998</v>
      </c>
      <c r="F28" s="176">
        <v>768894.75</v>
      </c>
      <c r="G28" s="169">
        <f t="shared" si="0"/>
        <v>31867194.32</v>
      </c>
      <c r="H28" s="206">
        <v>0</v>
      </c>
      <c r="I28" s="206">
        <v>0</v>
      </c>
      <c r="J28" s="206">
        <v>988374.89</v>
      </c>
    </row>
    <row r="29" spans="2:12" ht="24.75" customHeight="1" thickBot="1" x14ac:dyDescent="0.3">
      <c r="B29" s="90" t="s">
        <v>52</v>
      </c>
      <c r="C29" s="90"/>
      <c r="D29" s="204">
        <v>3146071.43</v>
      </c>
      <c r="E29" s="204">
        <v>3781.79</v>
      </c>
      <c r="F29" s="204">
        <v>11191.68</v>
      </c>
      <c r="G29" s="169">
        <f t="shared" si="0"/>
        <v>3161044.9000000004</v>
      </c>
      <c r="H29" s="174">
        <v>0</v>
      </c>
      <c r="I29" s="174">
        <v>0</v>
      </c>
      <c r="J29" s="174">
        <v>0</v>
      </c>
    </row>
    <row r="30" spans="2:12" ht="24.75" customHeight="1" thickBot="1" x14ac:dyDescent="0.3">
      <c r="B30" s="424" t="s">
        <v>53</v>
      </c>
      <c r="C30" s="425"/>
      <c r="D30" s="205">
        <v>59332881.710000001</v>
      </c>
      <c r="E30" s="205">
        <v>20325046.129999999</v>
      </c>
      <c r="F30" s="205">
        <v>1168958.29</v>
      </c>
      <c r="G30" s="169">
        <f t="shared" si="0"/>
        <v>80826886.13000001</v>
      </c>
      <c r="H30" s="170">
        <v>0</v>
      </c>
      <c r="I30" s="170">
        <v>0</v>
      </c>
      <c r="J30" s="170">
        <v>0</v>
      </c>
    </row>
    <row r="31" spans="2:12" ht="24.75" customHeight="1" thickBot="1" x14ac:dyDescent="0.3">
      <c r="B31" s="424" t="s">
        <v>54</v>
      </c>
      <c r="C31" s="425"/>
      <c r="D31" s="204">
        <v>33259791.359999999</v>
      </c>
      <c r="E31" s="204">
        <v>2481160.67</v>
      </c>
      <c r="F31" s="204">
        <v>328085.31</v>
      </c>
      <c r="G31" s="169">
        <f t="shared" si="0"/>
        <v>36069037.340000004</v>
      </c>
      <c r="H31" s="192">
        <v>9923778.2599999998</v>
      </c>
      <c r="I31" s="192">
        <v>0</v>
      </c>
      <c r="J31" s="192">
        <v>1154405.1000000001</v>
      </c>
    </row>
    <row r="32" spans="2:12" ht="24.75" customHeight="1" thickBot="1" x14ac:dyDescent="0.3">
      <c r="B32" s="90" t="s">
        <v>55</v>
      </c>
      <c r="C32" s="90"/>
      <c r="D32" s="205">
        <v>14012362.800000001</v>
      </c>
      <c r="E32" s="205">
        <v>240149.03</v>
      </c>
      <c r="F32" s="205">
        <v>0</v>
      </c>
      <c r="G32" s="169">
        <f t="shared" si="0"/>
        <v>14252511.83</v>
      </c>
      <c r="H32" s="206">
        <v>0</v>
      </c>
      <c r="I32" s="206">
        <v>0</v>
      </c>
      <c r="J32" s="206">
        <v>756660.01</v>
      </c>
    </row>
    <row r="33" spans="2:10" ht="24.75" customHeight="1" thickBot="1" x14ac:dyDescent="0.3">
      <c r="B33" s="431" t="s">
        <v>56</v>
      </c>
      <c r="C33" s="432"/>
      <c r="D33" s="190">
        <v>50989153.929999992</v>
      </c>
      <c r="E33" s="209">
        <v>3436887.4499999997</v>
      </c>
      <c r="F33" s="191">
        <v>346403.82</v>
      </c>
      <c r="G33" s="169">
        <f t="shared" si="0"/>
        <v>54772445.199999996</v>
      </c>
      <c r="H33" s="197">
        <v>279398.03000000003</v>
      </c>
      <c r="I33" s="206">
        <v>0</v>
      </c>
      <c r="J33" s="198">
        <v>1602060.5</v>
      </c>
    </row>
    <row r="34" spans="2:10" ht="33.75" customHeight="1" thickBot="1" x14ac:dyDescent="0.3">
      <c r="B34" s="302" t="s">
        <v>5</v>
      </c>
      <c r="C34" s="303"/>
      <c r="D34" s="177">
        <f>SUM(D11:D33)</f>
        <v>491816568.09000003</v>
      </c>
      <c r="E34" s="177">
        <f t="shared" ref="E34:F34" si="3">SUM(E11:E33)</f>
        <v>69420210.709999993</v>
      </c>
      <c r="F34" s="177">
        <f t="shared" si="3"/>
        <v>7829849.7999999998</v>
      </c>
      <c r="G34" s="169">
        <f t="shared" si="0"/>
        <v>569066628.60000002</v>
      </c>
      <c r="H34" s="177">
        <f>SUM(H11:H33)</f>
        <v>26139745.910000004</v>
      </c>
      <c r="I34" s="177">
        <f t="shared" ref="I34:J34" si="4">SUM(I11:I33)</f>
        <v>235.4</v>
      </c>
      <c r="J34" s="177">
        <f t="shared" si="4"/>
        <v>33345070.290000003</v>
      </c>
    </row>
    <row r="35" spans="2:10" ht="15.75" thickBot="1" x14ac:dyDescent="0.3">
      <c r="D35" s="178"/>
      <c r="E35" s="178"/>
      <c r="F35" s="178"/>
      <c r="G35" s="179"/>
      <c r="H35" s="178"/>
      <c r="I35" s="178"/>
      <c r="J35" s="178"/>
    </row>
    <row r="36" spans="2:10" ht="34.5" customHeight="1" thickBot="1" x14ac:dyDescent="0.3">
      <c r="B36" s="422" t="s">
        <v>15</v>
      </c>
      <c r="C36" s="423"/>
      <c r="D36" s="163">
        <f>SUM(D10+D34)</f>
        <v>1143881750.1600001</v>
      </c>
      <c r="E36" s="163">
        <f t="shared" ref="E36:J36" si="5">SUM(E10+E34)</f>
        <v>258442344.58999997</v>
      </c>
      <c r="F36" s="163">
        <f t="shared" si="5"/>
        <v>94873379.179999992</v>
      </c>
      <c r="G36" s="163">
        <f t="shared" si="5"/>
        <v>1497197473.9300001</v>
      </c>
      <c r="H36" s="163">
        <f t="shared" si="5"/>
        <v>92150104.430000007</v>
      </c>
      <c r="I36" s="163">
        <f t="shared" si="5"/>
        <v>695386.56</v>
      </c>
      <c r="J36" s="187">
        <f t="shared" si="5"/>
        <v>113295509.09000002</v>
      </c>
    </row>
  </sheetData>
  <mergeCells count="27">
    <mergeCell ref="B7:C7"/>
    <mergeCell ref="B33:C33"/>
    <mergeCell ref="B11:C11"/>
    <mergeCell ref="B12:C12"/>
    <mergeCell ref="B13:C13"/>
    <mergeCell ref="B14:C14"/>
    <mergeCell ref="B15:C15"/>
    <mergeCell ref="B16:C16"/>
    <mergeCell ref="B10:C10"/>
    <mergeCell ref="B22:C22"/>
    <mergeCell ref="B23:C23"/>
    <mergeCell ref="B24:C24"/>
    <mergeCell ref="B25:C25"/>
    <mergeCell ref="B26:C26"/>
    <mergeCell ref="B18:C18"/>
    <mergeCell ref="B20:C20"/>
    <mergeCell ref="B2:J2"/>
    <mergeCell ref="B4:J4"/>
    <mergeCell ref="B5:C6"/>
    <mergeCell ref="D5:G5"/>
    <mergeCell ref="H5:J5"/>
    <mergeCell ref="B36:C36"/>
    <mergeCell ref="B27:C27"/>
    <mergeCell ref="B28:C28"/>
    <mergeCell ref="B30:C30"/>
    <mergeCell ref="B31:C31"/>
    <mergeCell ref="B34:C34"/>
  </mergeCells>
  <pageMargins left="0.19685039370078741" right="0" top="0" bottom="0" header="0" footer="0"/>
  <pageSetup paperSize="9" scale="80" orientation="portrait" r:id="rId1"/>
  <ignoredErrors>
    <ignoredError sqref="G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ASIL TABLO</vt:lpstr>
      <vt:lpstr>GELİR</vt:lpstr>
      <vt:lpstr>MÜKELLEF SAY.</vt:lpstr>
      <vt:lpstr>MİLE</vt:lpstr>
      <vt:lpstr>MİLE2</vt:lpstr>
      <vt:lpstr>BÜTÇE GEL.GİD.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2017-12-01T12:46:12Z</dcterms:modified>
</cp:coreProperties>
</file>