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sıl tablo" sheetId="7" r:id="rId1"/>
    <sheet name="GELİR" sheetId="2" r:id="rId2"/>
    <sheet name="MÜKELLEF SAY." sheetId="3" r:id="rId3"/>
    <sheet name="MİLE" sheetId="4" r:id="rId4"/>
    <sheet name="MİLE2" sheetId="6" r:id="rId5"/>
    <sheet name="BÜTÇE GEL.GİD." sheetId="5" r:id="rId6"/>
  </sheets>
  <externalReferences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J14" i="7" l="1"/>
  <c r="J15" i="7"/>
  <c r="J13" i="7"/>
  <c r="I14" i="7"/>
  <c r="I15" i="7"/>
  <c r="I13" i="7"/>
  <c r="E15" i="7"/>
  <c r="G15" i="7"/>
  <c r="C15" i="7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11" i="5"/>
  <c r="F6" i="5"/>
  <c r="F7" i="5"/>
  <c r="F8" i="5"/>
  <c r="F5" i="5"/>
  <c r="I37" i="5"/>
  <c r="I34" i="5"/>
  <c r="E34" i="5" l="1"/>
  <c r="C34" i="5"/>
  <c r="I8" i="5"/>
  <c r="G8" i="5"/>
  <c r="C8" i="2" l="1"/>
  <c r="I6" i="7" l="1"/>
  <c r="I5" i="7"/>
  <c r="G24" i="2" l="1"/>
  <c r="E24" i="2"/>
  <c r="C24" i="2"/>
  <c r="G8" i="2" l="1"/>
  <c r="E8" i="2"/>
  <c r="G29" i="5" l="1"/>
  <c r="G34" i="5" s="1"/>
  <c r="G13" i="2" l="1"/>
  <c r="I14" i="2"/>
  <c r="J14" i="2"/>
  <c r="J24" i="2" l="1"/>
  <c r="I24" i="2"/>
  <c r="G33" i="2"/>
  <c r="G35" i="2" s="1"/>
  <c r="E33" i="2"/>
  <c r="E35" i="2" s="1"/>
  <c r="C33" i="2"/>
  <c r="D15" i="5" l="1"/>
  <c r="D34" i="5" s="1"/>
  <c r="F17" i="6" l="1"/>
  <c r="E17" i="6"/>
  <c r="C17" i="6"/>
  <c r="D18" i="4"/>
  <c r="C18" i="4"/>
  <c r="I30" i="2" l="1"/>
  <c r="I27" i="2" l="1"/>
  <c r="J40" i="7" l="1"/>
  <c r="H40" i="7"/>
  <c r="G37" i="5" l="1"/>
  <c r="E40" i="7" l="1"/>
  <c r="F40" i="7"/>
  <c r="D40" i="7"/>
  <c r="G39" i="7"/>
  <c r="G38" i="7"/>
  <c r="H44" i="7"/>
  <c r="J32" i="7"/>
  <c r="I32" i="7"/>
  <c r="H32" i="7"/>
  <c r="G32" i="7"/>
  <c r="F32" i="7"/>
  <c r="E32" i="7"/>
  <c r="D32" i="7"/>
  <c r="C32" i="7"/>
  <c r="K31" i="7"/>
  <c r="K30" i="7"/>
  <c r="G27" i="7"/>
  <c r="F27" i="7"/>
  <c r="D27" i="7"/>
  <c r="C27" i="7"/>
  <c r="H26" i="7"/>
  <c r="E26" i="7"/>
  <c r="H25" i="7"/>
  <c r="E25" i="7"/>
  <c r="H20" i="7"/>
  <c r="F20" i="7"/>
  <c r="D20" i="7"/>
  <c r="J19" i="7"/>
  <c r="J18" i="7"/>
  <c r="I8" i="7"/>
  <c r="I7" i="7"/>
  <c r="G7" i="7"/>
  <c r="E7" i="7"/>
  <c r="G40" i="7" l="1"/>
  <c r="E27" i="7"/>
  <c r="I26" i="7"/>
  <c r="H27" i="7"/>
  <c r="I27" i="7" s="1"/>
  <c r="J20" i="7"/>
  <c r="I25" i="7"/>
  <c r="K32" i="7"/>
  <c r="D23" i="6" l="1"/>
  <c r="E23" i="6"/>
  <c r="F23" i="6"/>
  <c r="G23" i="6"/>
  <c r="H23" i="6"/>
  <c r="I23" i="6"/>
  <c r="J23" i="6"/>
  <c r="C23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7" i="4"/>
  <c r="I16" i="4" l="1"/>
  <c r="I23" i="4"/>
  <c r="I21" i="4"/>
  <c r="I15" i="4"/>
  <c r="I9" i="4"/>
  <c r="I8" i="4"/>
  <c r="I20" i="4"/>
  <c r="I17" i="4"/>
  <c r="I19" i="4"/>
  <c r="I13" i="4"/>
  <c r="I11" i="4"/>
  <c r="I12" i="4"/>
  <c r="I22" i="4"/>
  <c r="I18" i="4"/>
  <c r="I14" i="4"/>
  <c r="I10" i="4"/>
  <c r="K17" i="6"/>
  <c r="I7" i="4" l="1"/>
  <c r="C35" i="5" l="1"/>
  <c r="C35" i="2" l="1"/>
  <c r="D24" i="4"/>
  <c r="D26" i="4" s="1"/>
  <c r="F24" i="4"/>
  <c r="F26" i="4" s="1"/>
  <c r="G24" i="4"/>
  <c r="G26" i="4" s="1"/>
  <c r="C24" i="4"/>
  <c r="C26" i="4" s="1"/>
  <c r="D25" i="6"/>
  <c r="E25" i="6"/>
  <c r="F25" i="6"/>
  <c r="G25" i="6"/>
  <c r="H25" i="6"/>
  <c r="I25" i="6"/>
  <c r="J25" i="6"/>
  <c r="E32" i="3"/>
  <c r="G32" i="3"/>
  <c r="C32" i="3"/>
  <c r="C25" i="6" l="1"/>
  <c r="I32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9" i="3"/>
  <c r="I6" i="3"/>
  <c r="I5" i="3"/>
  <c r="E7" i="3" l="1"/>
  <c r="E34" i="3" s="1"/>
  <c r="G7" i="3"/>
  <c r="G34" i="3" s="1"/>
  <c r="C7" i="3"/>
  <c r="I7" i="3" l="1"/>
  <c r="I34" i="3" s="1"/>
  <c r="C34" i="3"/>
  <c r="D8" i="5" l="1"/>
  <c r="E8" i="5"/>
  <c r="C8" i="5"/>
  <c r="C9" i="5" l="1"/>
  <c r="E37" i="5"/>
  <c r="D37" i="5"/>
  <c r="C37" i="5"/>
  <c r="C38" i="5" l="1"/>
  <c r="E5" i="4" l="1"/>
  <c r="K21" i="6" l="1"/>
  <c r="K9" i="6" l="1"/>
  <c r="K20" i="6" l="1"/>
  <c r="K14" i="6" l="1"/>
  <c r="K13" i="6" l="1"/>
  <c r="K12" i="6" l="1"/>
  <c r="K10" i="6" l="1"/>
  <c r="K8" i="6" l="1"/>
  <c r="K6" i="6" l="1"/>
  <c r="K19" i="6" l="1"/>
  <c r="K22" i="6"/>
  <c r="K7" i="6"/>
  <c r="K11" i="6"/>
  <c r="K15" i="6"/>
  <c r="K16" i="6"/>
  <c r="K18" i="6"/>
  <c r="K4" i="6"/>
  <c r="K23" i="6" l="1"/>
  <c r="K25" i="6" s="1"/>
  <c r="H5" i="4"/>
  <c r="E24" i="4"/>
  <c r="E26" i="4" l="1"/>
  <c r="H24" i="4"/>
  <c r="H26" i="4" s="1"/>
  <c r="I5" i="4"/>
  <c r="I24" i="4" l="1"/>
  <c r="I26" i="4" s="1"/>
</calcChain>
</file>

<file path=xl/sharedStrings.xml><?xml version="1.0" encoding="utf-8"?>
<sst xmlns="http://schemas.openxmlformats.org/spreadsheetml/2006/main" count="249" uniqueCount="95">
  <si>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</si>
  <si>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</si>
  <si>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</si>
  <si>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</si>
  <si>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</si>
  <si>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</si>
  <si>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</si>
  <si>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</si>
  <si>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</si>
  <si>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</si>
  <si>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</si>
  <si>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</si>
  <si>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</si>
  <si>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</si>
  <si>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</si>
  <si>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GENEL TOPLAM</t>
  </si>
  <si>
    <t>İLİMİZ MERKEZ VE İLÇELERDE BULUNAN HAZİNE TAŞINMAZLARI</t>
  </si>
  <si>
    <t>TESCİLLİ    (İRATLI)</t>
  </si>
  <si>
    <t>TESCİLLİ               (TAHSİSLİ)</t>
  </si>
  <si>
    <t>DEV.HÜK.VE TAS.ALT.</t>
  </si>
  <si>
    <t>DEV.HÜK.VE TAS.ALT. (TAHSİSLİ)</t>
  </si>
  <si>
    <t>ADEDİ</t>
  </si>
  <si>
    <t>MİLLİ   EMLAK   GELİRLERİ</t>
  </si>
  <si>
    <t>TAŞINMAZ SATIŞ     GELİRLERİ</t>
  </si>
  <si>
    <t>TAŞINMAZ KİRA GELİRLERİ</t>
  </si>
  <si>
    <t>LOJMAN KİRA GELİRLERİ</t>
  </si>
  <si>
    <t>ECRİMİSİL</t>
  </si>
  <si>
    <t>ÖN İZİN,    KUL.İZNİ GEL.</t>
  </si>
  <si>
    <t>İRTİFAK HAKKI GEL.</t>
  </si>
  <si>
    <t>TAŞINIR SATIŞ GEL.</t>
  </si>
  <si>
    <t>DİĞER GELİRLER</t>
  </si>
  <si>
    <t>Merkez</t>
  </si>
  <si>
    <t>İlçeler</t>
  </si>
  <si>
    <t>RET VE İADELER</t>
  </si>
  <si>
    <t>BÜTÇE GİDERİ TOPLAMI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</si>
  <si>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</si>
  <si>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</si>
  <si>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</si>
  <si>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</si>
  <si>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</si>
  <si>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</si>
  <si>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</si>
  <si>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</si>
  <si>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</si>
  <si>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</si>
  <si>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</si>
  <si>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</si>
  <si>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</si>
  <si>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</si>
  <si>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</si>
  <si>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</si>
  <si>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</si>
  <si>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</si>
  <si>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</si>
  <si>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</si>
  <si>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</si>
  <si>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</si>
  <si>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</si>
  <si>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</si>
  <si>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</si>
  <si>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</si>
  <si>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</si>
  <si>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BİRİMİN ADI</t>
  </si>
  <si>
    <t>GERÇEK</t>
  </si>
  <si>
    <t>BASİT</t>
  </si>
  <si>
    <t>KURUMLAR</t>
  </si>
  <si>
    <t>KOCATEPE VD.MD.</t>
  </si>
  <si>
    <t>TINAZTEPE VD.MD.</t>
  </si>
  <si>
    <t>MİLLİ EMLAK MÜD.</t>
  </si>
  <si>
    <t>SAYMANLIKLAR</t>
  </si>
  <si>
    <t>MUHASEBE MÜD.</t>
  </si>
  <si>
    <t>KOCATEPE V.D. MÜD.</t>
  </si>
  <si>
    <t>TINAZTEPE V.D. MÜD.</t>
  </si>
  <si>
    <t>İSCEHİSAR VD.MD.</t>
  </si>
  <si>
    <t>PERSONEL</t>
  </si>
  <si>
    <t>CARİ</t>
  </si>
  <si>
    <t>YATIRIM</t>
  </si>
  <si>
    <t xml:space="preserve"> 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</si>
  <si>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</si>
  <si>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</si>
  <si>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</si>
  <si>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</si>
  <si>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</si>
  <si>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</si>
  <si>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</si>
  <si>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AFYONKARAHİSAR İL GENELİ GİDER DAĞILIMI</t>
  </si>
  <si>
    <t>İL MERKEZİ</t>
  </si>
  <si>
    <t>DÖNEMİ: KASIM 2017</t>
  </si>
  <si>
    <t>%9.57</t>
  </si>
  <si>
    <t>86.510.17</t>
  </si>
  <si>
    <t>864.883,00 TL</t>
  </si>
  <si>
    <t>KASIM 2017</t>
  </si>
  <si>
    <t>30.11.2017 TARİHİ İTİBARİYLE MÜKELLEF SAYILARI</t>
  </si>
  <si>
    <t>KASIM  2017</t>
  </si>
  <si>
    <t>30.11.2017 TARİHİ İTİBARİYLE HARCAMALARIN SINIFLANDIRILMASI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</si>
</sst>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T_L_-;\-* #,##0.00\ _T_L_-;_-* &quot;-&quot;??\ _T_L_-;_-@_-"/>
    <numFmt numFmtId="165" formatCode="#,##0.00\ _T_L"/>
    <numFmt numFmtId="166" formatCode="#,##0.00\ _₺"/>
    <numFmt numFmtId="167" formatCode="#,##0\ _₺"/>
    <numFmt numFmtId="168" formatCode="#,##0.00;[Red]#,##0.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Arial"/>
      <family val="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 Tur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Verdana"/>
      <family val="2"/>
      <charset val="162"/>
    </font>
    <font>
      <sz val="10"/>
      <color indexed="8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  <charset val="162"/>
    </font>
    <font>
      <b/>
      <sz val="10"/>
      <color theme="1"/>
      <name val="Verdana"/>
      <family val="2"/>
      <charset val="162"/>
    </font>
    <font>
      <i/>
      <sz val="11"/>
      <color rgb="FF7F7F7F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34" fillId="0" borderId="0"/>
    <xf numFmtId="0" fontId="34" fillId="0" borderId="0"/>
    <xf numFmtId="0" fontId="35" fillId="0" borderId="0"/>
    <xf numFmtId="0" fontId="14" fillId="0" borderId="0"/>
    <xf numFmtId="164" fontId="35" fillId="0" borderId="0" applyFont="0" applyFill="0" applyBorder="0" applyAlignment="0" applyProtection="0"/>
    <xf numFmtId="0" fontId="13" fillId="0" borderId="0"/>
    <xf numFmtId="0" fontId="12" fillId="0" borderId="0"/>
    <xf numFmtId="0" fontId="34" fillId="0" borderId="0"/>
    <xf numFmtId="0" fontId="34" fillId="0" borderId="0"/>
    <xf numFmtId="0" fontId="11" fillId="0" borderId="0"/>
    <xf numFmtId="164" fontId="34" fillId="0" borderId="0" applyFont="0" applyFill="0" applyBorder="0" applyAlignment="0" applyProtection="0"/>
    <xf numFmtId="0" fontId="10" fillId="0" borderId="0"/>
    <xf numFmtId="0" fontId="34" fillId="0" borderId="0"/>
    <xf numFmtId="0" fontId="8" fillId="0" borderId="0"/>
    <xf numFmtId="0" fontId="48" fillId="0" borderId="0" applyNumberFormat="0" applyFill="0" applyBorder="0" applyAlignment="0" applyProtection="0"/>
    <xf numFmtId="0" fontId="5" fillId="0" borderId="0"/>
  </cellStyleXfs>
  <cellXfs count="492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" fontId="20" fillId="0" borderId="28" xfId="0" applyNumberFormat="1" applyFont="1" applyBorder="1" applyAlignment="1">
      <alignment horizontal="center" vertical="center" wrapText="1"/>
    </xf>
    <xf numFmtId="4" fontId="19" fillId="0" borderId="26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26" fillId="0" borderId="26" xfId="0" applyNumberFormat="1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>
      <alignment horizontal="center" vertical="center"/>
    </xf>
    <xf numFmtId="0" fontId="0" fillId="0" borderId="0" xfId="0" applyBorder="1"/>
    <xf numFmtId="0" fontId="26" fillId="0" borderId="26" xfId="0" applyFont="1" applyFill="1" applyBorder="1" applyAlignment="1" applyProtection="1">
      <alignment vertical="center" wrapText="1"/>
      <protection hidden="1"/>
    </xf>
    <xf numFmtId="0" fontId="29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29" xfId="0" applyNumberFormat="1" applyFont="1" applyFill="1" applyBorder="1" applyAlignment="1" applyProtection="1">
      <alignment vertical="center"/>
      <protection hidden="1"/>
    </xf>
    <xf numFmtId="0" fontId="33" fillId="0" borderId="31" xfId="0" applyFont="1" applyBorder="1" applyAlignment="1">
      <alignment horizontal="left" vertical="center"/>
    </xf>
    <xf numFmtId="4" fontId="16" fillId="0" borderId="26" xfId="0" applyNumberFormat="1" applyFont="1" applyBorder="1" applyAlignment="1">
      <alignment horizontal="center" vertical="center"/>
    </xf>
    <xf numFmtId="4" fontId="3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29" xfId="0" applyFont="1" applyBorder="1"/>
    <xf numFmtId="0" fontId="28" fillId="0" borderId="46" xfId="0" applyFont="1" applyBorder="1"/>
    <xf numFmtId="0" fontId="29" fillId="0" borderId="26" xfId="0" applyNumberFormat="1" applyFont="1" applyFill="1" applyBorder="1" applyAlignment="1" applyProtection="1">
      <alignment vertical="center"/>
      <protection hidden="1"/>
    </xf>
    <xf numFmtId="0" fontId="33" fillId="0" borderId="26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21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5" xfId="0" applyBorder="1"/>
    <xf numFmtId="0" fontId="16" fillId="0" borderId="8" xfId="0" applyFont="1" applyBorder="1"/>
    <xf numFmtId="0" fontId="33" fillId="0" borderId="0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33" fillId="0" borderId="27" xfId="0" applyFont="1" applyBorder="1" applyAlignment="1">
      <alignment horizontal="left" vertical="center"/>
    </xf>
    <xf numFmtId="0" fontId="33" fillId="0" borderId="32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28" fillId="0" borderId="0" xfId="0" applyFont="1" applyBorder="1"/>
    <xf numFmtId="3" fontId="21" fillId="0" borderId="26" xfId="0" applyNumberFormat="1" applyFont="1" applyFill="1" applyBorder="1" applyAlignment="1">
      <alignment horizontal="center" vertical="center"/>
    </xf>
    <xf numFmtId="3" fontId="41" fillId="0" borderId="28" xfId="0" applyNumberFormat="1" applyFont="1" applyBorder="1" applyAlignment="1">
      <alignment horizontal="center" vertical="center"/>
    </xf>
    <xf numFmtId="3" fontId="41" fillId="0" borderId="49" xfId="0" applyNumberFormat="1" applyFon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4" fontId="32" fillId="0" borderId="26" xfId="0" applyNumberFormat="1" applyFont="1" applyFill="1" applyBorder="1" applyAlignment="1" applyProtection="1">
      <alignment horizontal="right" vertical="center" wrapText="1"/>
      <protection hidden="1"/>
    </xf>
    <xf numFmtId="4" fontId="32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2" fillId="0" borderId="26" xfId="0" applyNumberFormat="1" applyFont="1" applyBorder="1" applyAlignment="1">
      <alignment horizontal="right" vertical="center"/>
    </xf>
    <xf numFmtId="0" fontId="0" fillId="0" borderId="13" xfId="0" applyBorder="1"/>
    <xf numFmtId="0" fontId="0" fillId="0" borderId="0" xfId="0" applyFont="1"/>
    <xf numFmtId="3" fontId="0" fillId="0" borderId="15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44" fillId="0" borderId="26" xfId="0" applyNumberFormat="1" applyFont="1" applyBorder="1" applyAlignment="1">
      <alignment horizontal="center" vertical="center"/>
    </xf>
    <xf numFmtId="0" fontId="0" fillId="0" borderId="26" xfId="0" applyBorder="1"/>
    <xf numFmtId="0" fontId="0" fillId="0" borderId="26" xfId="0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/>
    </xf>
    <xf numFmtId="4" fontId="20" fillId="0" borderId="26" xfId="0" applyNumberFormat="1" applyFont="1" applyFill="1" applyBorder="1" applyAlignment="1">
      <alignment horizontal="center" vertical="center" wrapText="1"/>
    </xf>
    <xf numFmtId="4" fontId="20" fillId="0" borderId="28" xfId="0" applyNumberFormat="1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vertical="center"/>
    </xf>
    <xf numFmtId="3" fontId="41" fillId="0" borderId="23" xfId="0" applyNumberFormat="1" applyFon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3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32" fillId="0" borderId="0" xfId="0" applyFont="1"/>
    <xf numFmtId="3" fontId="32" fillId="0" borderId="0" xfId="0" applyNumberFormat="1" applyFont="1" applyBorder="1"/>
    <xf numFmtId="4" fontId="20" fillId="0" borderId="52" xfId="0" applyNumberFormat="1" applyFont="1" applyBorder="1" applyAlignment="1">
      <alignment horizontal="center" vertical="center" wrapText="1"/>
    </xf>
    <xf numFmtId="3" fontId="41" fillId="0" borderId="52" xfId="0" applyNumberFormat="1" applyFont="1" applyBorder="1" applyAlignment="1">
      <alignment horizontal="center" vertical="center"/>
    </xf>
    <xf numFmtId="0" fontId="0" fillId="0" borderId="51" xfId="0" applyBorder="1"/>
    <xf numFmtId="0" fontId="16" fillId="0" borderId="56" xfId="0" applyFont="1" applyBorder="1" applyAlignment="1">
      <alignment horizontal="center" vertical="center"/>
    </xf>
    <xf numFmtId="3" fontId="32" fillId="0" borderId="52" xfId="0" applyNumberFormat="1" applyFont="1" applyBorder="1"/>
    <xf numFmtId="3" fontId="41" fillId="0" borderId="57" xfId="0" applyNumberFormat="1" applyFont="1" applyBorder="1" applyAlignment="1">
      <alignment horizontal="center" vertical="center"/>
    </xf>
    <xf numFmtId="3" fontId="0" fillId="0" borderId="5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vertical="center"/>
    </xf>
    <xf numFmtId="4" fontId="43" fillId="0" borderId="52" xfId="0" applyNumberFormat="1" applyFont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4" fontId="32" fillId="0" borderId="15" xfId="0" applyNumberFormat="1" applyFont="1" applyBorder="1" applyAlignment="1">
      <alignment horizontal="right" vertical="center"/>
    </xf>
    <xf numFmtId="3" fontId="47" fillId="0" borderId="10" xfId="0" applyNumberFormat="1" applyFont="1" applyBorder="1" applyAlignment="1">
      <alignment horizontal="center" vertical="center"/>
    </xf>
    <xf numFmtId="3" fontId="47" fillId="0" borderId="52" xfId="0" applyNumberFormat="1" applyFont="1" applyBorder="1" applyAlignment="1">
      <alignment horizontal="center" vertical="center"/>
    </xf>
    <xf numFmtId="3" fontId="47" fillId="0" borderId="26" xfId="0" applyNumberFormat="1" applyFont="1" applyBorder="1" applyAlignment="1">
      <alignment horizontal="center" vertical="center"/>
    </xf>
    <xf numFmtId="3" fontId="21" fillId="0" borderId="4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3" fontId="36" fillId="0" borderId="28" xfId="0" applyNumberFormat="1" applyFont="1" applyFill="1" applyBorder="1" applyAlignment="1">
      <alignment horizontal="center" vertical="center"/>
    </xf>
    <xf numFmtId="3" fontId="36" fillId="0" borderId="15" xfId="0" applyNumberFormat="1" applyFont="1" applyFill="1" applyBorder="1" applyAlignment="1">
      <alignment horizontal="center" vertical="center"/>
    </xf>
    <xf numFmtId="3" fontId="36" fillId="0" borderId="49" xfId="0" applyNumberFormat="1" applyFont="1" applyFill="1" applyBorder="1" applyAlignment="1">
      <alignment horizontal="center" vertical="center"/>
    </xf>
    <xf numFmtId="3" fontId="36" fillId="0" borderId="30" xfId="0" applyNumberFormat="1" applyFont="1" applyFill="1" applyBorder="1" applyAlignment="1">
      <alignment horizontal="center" vertical="center"/>
    </xf>
    <xf numFmtId="3" fontId="36" fillId="0" borderId="50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vertical="center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27" xfId="0" applyNumberFormat="1" applyFont="1" applyFill="1" applyBorder="1" applyAlignment="1">
      <alignment horizontal="center" vertical="center"/>
    </xf>
    <xf numFmtId="4" fontId="32" fillId="0" borderId="52" xfId="0" applyNumberFormat="1" applyFont="1" applyFill="1" applyBorder="1" applyAlignment="1" applyProtection="1">
      <alignment horizontal="right" vertical="center" wrapText="1"/>
      <protection hidden="1"/>
    </xf>
    <xf numFmtId="4" fontId="32" fillId="0" borderId="52" xfId="0" applyNumberFormat="1" applyFont="1" applyBorder="1" applyAlignment="1">
      <alignment horizontal="right" vertical="center"/>
    </xf>
    <xf numFmtId="4" fontId="32" fillId="0" borderId="52" xfId="0" applyNumberFormat="1" applyFont="1" applyFill="1" applyBorder="1" applyAlignment="1">
      <alignment horizontal="right" vertical="center"/>
    </xf>
    <xf numFmtId="4" fontId="32" fillId="0" borderId="26" xfId="0" applyNumberFormat="1" applyFont="1" applyFill="1" applyBorder="1" applyAlignment="1">
      <alignment horizontal="right" vertical="center"/>
    </xf>
    <xf numFmtId="4" fontId="32" fillId="0" borderId="52" xfId="0" applyNumberFormat="1" applyFont="1" applyBorder="1" applyAlignment="1">
      <alignment horizontal="right"/>
    </xf>
    <xf numFmtId="4" fontId="42" fillId="0" borderId="52" xfId="0" applyNumberFormat="1" applyFont="1" applyBorder="1" applyAlignment="1">
      <alignment horizontal="right" vertical="center" wrapText="1"/>
    </xf>
    <xf numFmtId="4" fontId="32" fillId="0" borderId="0" xfId="14" applyNumberFormat="1" applyFont="1" applyAlignment="1">
      <alignment horizontal="right" vertical="center"/>
    </xf>
    <xf numFmtId="4" fontId="46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42" fillId="0" borderId="52" xfId="0" applyNumberFormat="1" applyFont="1" applyFill="1" applyBorder="1" applyAlignment="1" applyProtection="1">
      <alignment horizontal="right" vertical="center" wrapText="1"/>
      <protection hidden="1"/>
    </xf>
    <xf numFmtId="4" fontId="32" fillId="0" borderId="0" xfId="0" applyNumberFormat="1" applyFont="1" applyFill="1" applyBorder="1" applyAlignment="1" applyProtection="1">
      <alignment horizontal="right" vertical="center"/>
      <protection locked="0"/>
    </xf>
    <xf numFmtId="4" fontId="32" fillId="0" borderId="0" xfId="0" applyNumberFormat="1" applyFont="1" applyBorder="1" applyAlignment="1">
      <alignment horizontal="right" vertical="center"/>
    </xf>
    <xf numFmtId="4" fontId="19" fillId="0" borderId="29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3" fontId="21" fillId="0" borderId="24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36" fillId="0" borderId="26" xfId="0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3" fontId="36" fillId="0" borderId="59" xfId="0" applyNumberFormat="1" applyFont="1" applyFill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3" fontId="36" fillId="0" borderId="48" xfId="0" applyNumberFormat="1" applyFont="1" applyBorder="1" applyAlignment="1">
      <alignment horizontal="center" vertical="center"/>
    </xf>
    <xf numFmtId="3" fontId="36" fillId="0" borderId="33" xfId="0" applyNumberFormat="1" applyFont="1" applyBorder="1" applyAlignment="1">
      <alignment horizontal="center" vertical="center"/>
    </xf>
    <xf numFmtId="3" fontId="36" fillId="0" borderId="32" xfId="0" applyNumberFormat="1" applyFont="1" applyBorder="1" applyAlignment="1">
      <alignment horizontal="center" vertical="center"/>
    </xf>
    <xf numFmtId="3" fontId="36" fillId="0" borderId="26" xfId="0" applyNumberFormat="1" applyFont="1" applyBorder="1" applyAlignment="1">
      <alignment horizontal="center" vertical="center"/>
    </xf>
    <xf numFmtId="4" fontId="20" fillId="0" borderId="59" xfId="0" applyNumberFormat="1" applyFont="1" applyFill="1" applyBorder="1" applyAlignment="1">
      <alignment horizontal="center" vertical="center" wrapText="1"/>
    </xf>
    <xf numFmtId="4" fontId="42" fillId="0" borderId="59" xfId="0" applyNumberFormat="1" applyFont="1" applyFill="1" applyBorder="1" applyAlignment="1" applyProtection="1">
      <alignment horizontal="right" vertical="center" wrapText="1"/>
      <protection hidden="1"/>
    </xf>
    <xf numFmtId="4" fontId="42" fillId="0" borderId="59" xfId="0" applyNumberFormat="1" applyFont="1" applyFill="1" applyBorder="1" applyAlignment="1" applyProtection="1">
      <alignment horizontal="right" vertical="center"/>
      <protection locked="0"/>
    </xf>
    <xf numFmtId="3" fontId="41" fillId="0" borderId="14" xfId="0" applyNumberFormat="1" applyFont="1" applyBorder="1" applyAlignment="1">
      <alignment horizontal="center" vertical="center"/>
    </xf>
    <xf numFmtId="3" fontId="0" fillId="0" borderId="54" xfId="0" applyNumberFormat="1" applyFont="1" applyBorder="1" applyAlignment="1">
      <alignment horizontal="center" vertical="center"/>
    </xf>
    <xf numFmtId="3" fontId="0" fillId="0" borderId="59" xfId="0" applyNumberFormat="1" applyFont="1" applyBorder="1" applyAlignment="1">
      <alignment horizontal="center" vertical="center"/>
    </xf>
    <xf numFmtId="4" fontId="32" fillId="0" borderId="59" xfId="0" applyNumberFormat="1" applyFont="1" applyFill="1" applyBorder="1" applyAlignment="1" applyProtection="1">
      <alignment horizontal="right" vertical="center" wrapText="1"/>
      <protection hidden="1"/>
    </xf>
    <xf numFmtId="4" fontId="32" fillId="0" borderId="59" xfId="0" applyNumberFormat="1" applyFont="1" applyBorder="1" applyAlignment="1">
      <alignment horizontal="right" vertical="center"/>
    </xf>
    <xf numFmtId="0" fontId="7" fillId="0" borderId="73" xfId="0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10" fontId="7" fillId="0" borderId="73" xfId="0" applyNumberFormat="1" applyFont="1" applyBorder="1" applyAlignment="1">
      <alignment horizontal="center" vertical="center"/>
    </xf>
    <xf numFmtId="10" fontId="6" fillId="0" borderId="19" xfId="0" applyNumberFormat="1" applyFont="1" applyBorder="1" applyAlignment="1">
      <alignment horizontal="center" vertical="center"/>
    </xf>
    <xf numFmtId="167" fontId="6" fillId="0" borderId="73" xfId="0" applyNumberFormat="1" applyFont="1" applyBorder="1" applyAlignment="1">
      <alignment horizontal="center" vertical="center"/>
    </xf>
    <xf numFmtId="4" fontId="52" fillId="0" borderId="18" xfId="0" applyNumberFormat="1" applyFont="1" applyBorder="1" applyAlignment="1">
      <alignment horizontal="center" vertical="center"/>
    </xf>
    <xf numFmtId="2" fontId="6" fillId="0" borderId="68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0" borderId="59" xfId="0" applyNumberFormat="1" applyFont="1" applyFill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6" fillId="0" borderId="73" xfId="0" applyNumberFormat="1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0" fillId="0" borderId="57" xfId="0" applyNumberFormat="1" applyFont="1" applyBorder="1" applyAlignment="1">
      <alignment horizontal="center" vertical="center"/>
    </xf>
    <xf numFmtId="3" fontId="36" fillId="0" borderId="54" xfId="0" applyNumberFormat="1" applyFont="1" applyFill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4" fontId="20" fillId="0" borderId="59" xfId="0" applyNumberFormat="1" applyFont="1" applyBorder="1" applyAlignment="1">
      <alignment horizontal="center" vertical="center" wrapText="1"/>
    </xf>
    <xf numFmtId="4" fontId="32" fillId="0" borderId="59" xfId="0" applyNumberFormat="1" applyFont="1" applyFill="1" applyBorder="1" applyAlignment="1">
      <alignment horizontal="right" vertical="center"/>
    </xf>
    <xf numFmtId="4" fontId="32" fillId="0" borderId="59" xfId="0" applyNumberFormat="1" applyFont="1" applyFill="1" applyBorder="1" applyAlignment="1">
      <alignment horizontal="center" vertical="center"/>
    </xf>
    <xf numFmtId="3" fontId="36" fillId="0" borderId="52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center" vertical="center"/>
    </xf>
    <xf numFmtId="3" fontId="36" fillId="0" borderId="54" xfId="0" applyNumberFormat="1" applyFont="1" applyBorder="1" applyAlignment="1">
      <alignment horizontal="center" vertical="center"/>
    </xf>
    <xf numFmtId="3" fontId="36" fillId="0" borderId="50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" fontId="54" fillId="0" borderId="59" xfId="0" applyNumberFormat="1" applyFont="1" applyBorder="1" applyAlignment="1">
      <alignment horizontal="right" vertical="center"/>
    </xf>
    <xf numFmtId="0" fontId="0" fillId="0" borderId="7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4" fontId="51" fillId="0" borderId="73" xfId="0" applyNumberFormat="1" applyFont="1" applyBorder="1" applyAlignment="1">
      <alignment horizontal="center" vertical="center"/>
    </xf>
    <xf numFmtId="3" fontId="0" fillId="0" borderId="59" xfId="0" applyNumberFormat="1" applyBorder="1" applyAlignment="1">
      <alignment horizontal="center" vertical="center"/>
    </xf>
    <xf numFmtId="3" fontId="41" fillId="0" borderId="13" xfId="0" applyNumberFormat="1" applyFont="1" applyBorder="1" applyAlignment="1">
      <alignment horizontal="center" vertical="center"/>
    </xf>
    <xf numFmtId="4" fontId="20" fillId="0" borderId="46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166" fontId="7" fillId="0" borderId="28" xfId="0" applyNumberFormat="1" applyFont="1" applyBorder="1" applyAlignment="1">
      <alignment horizontal="center" vertical="center"/>
    </xf>
    <xf numFmtId="167" fontId="3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 vertical="center"/>
    </xf>
    <xf numFmtId="9" fontId="7" fillId="0" borderId="73" xfId="0" applyNumberFormat="1" applyFont="1" applyBorder="1" applyAlignment="1">
      <alignment horizontal="center" vertical="center"/>
    </xf>
    <xf numFmtId="166" fontId="51" fillId="0" borderId="73" xfId="0" applyNumberFormat="1" applyFont="1" applyBorder="1" applyAlignment="1">
      <alignment horizontal="center" vertical="center"/>
    </xf>
    <xf numFmtId="0" fontId="52" fillId="0" borderId="73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4" fontId="32" fillId="0" borderId="54" xfId="0" applyNumberFormat="1" applyFont="1" applyFill="1" applyBorder="1" applyAlignment="1">
      <alignment horizontal="right" vertical="center"/>
    </xf>
    <xf numFmtId="4" fontId="32" fillId="0" borderId="54" xfId="0" applyNumberFormat="1" applyFont="1" applyBorder="1" applyAlignment="1">
      <alignment horizontal="right" vertical="center"/>
    </xf>
    <xf numFmtId="4" fontId="37" fillId="0" borderId="59" xfId="0" applyNumberFormat="1" applyFont="1" applyBorder="1" applyAlignment="1">
      <alignment horizontal="center" vertical="center"/>
    </xf>
    <xf numFmtId="4" fontId="0" fillId="0" borderId="54" xfId="0" applyNumberFormat="1" applyBorder="1" applyAlignment="1">
      <alignment horizontal="center" vertical="center"/>
    </xf>
    <xf numFmtId="4" fontId="0" fillId="0" borderId="55" xfId="0" applyNumberFormat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6" fillId="0" borderId="6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24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3" fontId="21" fillId="0" borderId="24" xfId="0" applyNumberFormat="1" applyFont="1" applyFill="1" applyBorder="1" applyAlignment="1">
      <alignment horizontal="center" vertical="center"/>
    </xf>
    <xf numFmtId="3" fontId="22" fillId="0" borderId="27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3" fontId="32" fillId="0" borderId="52" xfId="0" applyNumberFormat="1" applyFont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/>
    </xf>
    <xf numFmtId="0" fontId="15" fillId="0" borderId="53" xfId="0" applyFont="1" applyFill="1" applyBorder="1" applyAlignment="1">
      <alignment horizontal="left" vertical="center"/>
    </xf>
    <xf numFmtId="3" fontId="22" fillId="0" borderId="5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3" fontId="36" fillId="0" borderId="11" xfId="0" applyNumberFormat="1" applyFont="1" applyFill="1" applyBorder="1" applyAlignment="1">
      <alignment horizontal="center" vertical="center"/>
    </xf>
    <xf numFmtId="3" fontId="36" fillId="0" borderId="12" xfId="0" applyNumberFormat="1" applyFont="1" applyFill="1" applyBorder="1" applyAlignment="1">
      <alignment horizontal="center" vertical="center"/>
    </xf>
    <xf numFmtId="3" fontId="36" fillId="0" borderId="26" xfId="0" applyNumberFormat="1" applyFont="1" applyFill="1" applyBorder="1" applyAlignment="1">
      <alignment horizontal="center" vertical="center"/>
    </xf>
    <xf numFmtId="3" fontId="21" fillId="0" borderId="25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4" fontId="16" fillId="0" borderId="54" xfId="0" applyNumberFormat="1" applyFont="1" applyBorder="1" applyAlignment="1">
      <alignment horizontal="center" vertical="center"/>
    </xf>
    <xf numFmtId="3" fontId="22" fillId="0" borderId="40" xfId="0" applyNumberFormat="1" applyFont="1" applyFill="1" applyBorder="1" applyAlignment="1">
      <alignment horizontal="center" vertical="center" wrapText="1"/>
    </xf>
    <xf numFmtId="3" fontId="22" fillId="0" borderId="41" xfId="0" applyNumberFormat="1" applyFont="1" applyFill="1" applyBorder="1" applyAlignment="1">
      <alignment horizontal="center" vertical="center" wrapText="1"/>
    </xf>
    <xf numFmtId="3" fontId="22" fillId="0" borderId="42" xfId="0" applyNumberFormat="1" applyFont="1" applyFill="1" applyBorder="1" applyAlignment="1">
      <alignment horizontal="center" vertical="center" wrapText="1"/>
    </xf>
    <xf numFmtId="3" fontId="22" fillId="0" borderId="22" xfId="0" applyNumberFormat="1" applyFont="1" applyFill="1" applyBorder="1" applyAlignment="1">
      <alignment horizontal="center" vertical="center" wrapText="1"/>
    </xf>
    <xf numFmtId="3" fontId="22" fillId="0" borderId="43" xfId="0" applyNumberFormat="1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4" fontId="19" fillId="0" borderId="54" xfId="0" applyNumberFormat="1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16" fillId="0" borderId="1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4" fontId="0" fillId="0" borderId="40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20" fillId="0" borderId="54" xfId="0" applyNumberFormat="1" applyFont="1" applyBorder="1" applyAlignment="1">
      <alignment horizontal="right" vertical="center" wrapText="1"/>
    </xf>
    <xf numFmtId="0" fontId="0" fillId="0" borderId="55" xfId="0" applyBorder="1" applyAlignment="1">
      <alignment horizontal="right" vertical="center"/>
    </xf>
    <xf numFmtId="4" fontId="0" fillId="0" borderId="54" xfId="0" applyNumberFormat="1" applyBorder="1" applyAlignment="1">
      <alignment horizontal="right" vertical="center"/>
    </xf>
    <xf numFmtId="4" fontId="20" fillId="0" borderId="70" xfId="0" applyNumberFormat="1" applyFont="1" applyBorder="1" applyAlignment="1">
      <alignment horizontal="right" vertical="center" wrapText="1"/>
    </xf>
    <xf numFmtId="0" fontId="0" fillId="0" borderId="68" xfId="0" applyBorder="1" applyAlignment="1">
      <alignment horizontal="right" vertical="center"/>
    </xf>
    <xf numFmtId="4" fontId="0" fillId="0" borderId="70" xfId="0" applyNumberFormat="1" applyBorder="1" applyAlignment="1">
      <alignment horizontal="right" vertical="center"/>
    </xf>
    <xf numFmtId="4" fontId="0" fillId="0" borderId="71" xfId="0" applyNumberFormat="1" applyBorder="1" applyAlignment="1">
      <alignment horizontal="right" vertical="center"/>
    </xf>
    <xf numFmtId="4" fontId="0" fillId="0" borderId="68" xfId="0" applyNumberFormat="1" applyBorder="1" applyAlignment="1">
      <alignment horizontal="right" vertical="center"/>
    </xf>
    <xf numFmtId="4" fontId="52" fillId="0" borderId="73" xfId="0" applyNumberFormat="1" applyFont="1" applyBorder="1" applyAlignment="1">
      <alignment horizontal="right" vertical="center"/>
    </xf>
    <xf numFmtId="4" fontId="51" fillId="0" borderId="5" xfId="0" applyNumberFormat="1" applyFont="1" applyBorder="1" applyAlignment="1">
      <alignment horizontal="right" vertical="center"/>
    </xf>
    <xf numFmtId="4" fontId="51" fillId="0" borderId="17" xfId="0" applyNumberFormat="1" applyFont="1" applyBorder="1" applyAlignment="1">
      <alignment horizontal="right" vertical="center"/>
    </xf>
    <xf numFmtId="168" fontId="52" fillId="0" borderId="73" xfId="0" applyNumberFormat="1" applyFont="1" applyBorder="1" applyAlignment="1">
      <alignment horizontal="right" vertical="center"/>
    </xf>
    <xf numFmtId="4" fontId="6" fillId="0" borderId="70" xfId="0" applyNumberFormat="1" applyFont="1" applyBorder="1" applyAlignment="1">
      <alignment horizontal="right" vertical="center"/>
    </xf>
    <xf numFmtId="0" fontId="6" fillId="0" borderId="71" xfId="0" applyFont="1" applyBorder="1" applyAlignment="1">
      <alignment horizontal="right" vertical="center"/>
    </xf>
    <xf numFmtId="4" fontId="5" fillId="0" borderId="5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168" fontId="3" fillId="0" borderId="51" xfId="0" applyNumberFormat="1" applyFont="1" applyBorder="1" applyAlignment="1">
      <alignment horizontal="right" vertical="center"/>
    </xf>
    <xf numFmtId="168" fontId="3" fillId="0" borderId="19" xfId="0" applyNumberFormat="1" applyFont="1" applyBorder="1" applyAlignment="1">
      <alignment horizontal="right" vertical="center"/>
    </xf>
    <xf numFmtId="165" fontId="7" fillId="0" borderId="51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horizontal="right" vertical="center"/>
    </xf>
    <xf numFmtId="4" fontId="6" fillId="0" borderId="51" xfId="0" applyNumberFormat="1" applyFont="1" applyBorder="1" applyAlignment="1">
      <alignment horizontal="right" vertical="center"/>
    </xf>
    <xf numFmtId="4" fontId="6" fillId="0" borderId="34" xfId="0" applyNumberFormat="1" applyFont="1" applyBorder="1" applyAlignment="1">
      <alignment horizontal="right" vertical="center"/>
    </xf>
    <xf numFmtId="4" fontId="7" fillId="0" borderId="51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4" fontId="0" fillId="0" borderId="58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0" fillId="0" borderId="51" xfId="0" applyNumberFormat="1" applyBorder="1" applyAlignment="1">
      <alignment horizontal="right" vertical="center"/>
    </xf>
    <xf numFmtId="4" fontId="0" fillId="0" borderId="34" xfId="0" applyNumberFormat="1" applyBorder="1" applyAlignment="1">
      <alignment horizontal="right" vertical="center"/>
    </xf>
    <xf numFmtId="4" fontId="6" fillId="0" borderId="73" xfId="0" applyNumberFormat="1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4" fontId="51" fillId="0" borderId="33" xfId="0" applyNumberFormat="1" applyFont="1" applyBorder="1" applyAlignment="1">
      <alignment horizontal="right" vertical="center"/>
    </xf>
    <xf numFmtId="4" fontId="51" fillId="0" borderId="74" xfId="0" applyNumberFormat="1" applyFont="1" applyBorder="1" applyAlignment="1">
      <alignment horizontal="right" vertical="center"/>
    </xf>
    <xf numFmtId="4" fontId="2" fillId="0" borderId="73" xfId="0" applyNumberFormat="1" applyFont="1" applyBorder="1" applyAlignment="1">
      <alignment horizontal="right" vertical="center"/>
    </xf>
    <xf numFmtId="0" fontId="2" fillId="0" borderId="73" xfId="0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4" fontId="7" fillId="0" borderId="33" xfId="0" applyNumberFormat="1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4" fontId="4" fillId="0" borderId="51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52" fillId="0" borderId="17" xfId="0" applyFont="1" applyBorder="1" applyAlignment="1">
      <alignment horizontal="right" vertical="center"/>
    </xf>
    <xf numFmtId="4" fontId="20" fillId="0" borderId="51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" fontId="7" fillId="0" borderId="13" xfId="0" applyNumberFormat="1" applyFont="1" applyBorder="1" applyAlignment="1">
      <alignment horizontal="right" vertical="center"/>
    </xf>
    <xf numFmtId="0" fontId="7" fillId="0" borderId="75" xfId="0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5" fillId="0" borderId="51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 vertical="center"/>
    </xf>
    <xf numFmtId="4" fontId="0" fillId="0" borderId="75" xfId="0" applyNumberFormat="1" applyBorder="1" applyAlignment="1">
      <alignment horizontal="right" vertical="center"/>
    </xf>
    <xf numFmtId="0" fontId="16" fillId="0" borderId="40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 wrapText="1"/>
    </xf>
    <xf numFmtId="49" fontId="39" fillId="0" borderId="1" xfId="0" applyNumberFormat="1" applyFont="1" applyBorder="1" applyAlignment="1">
      <alignment horizontal="center" vertical="center"/>
    </xf>
    <xf numFmtId="4" fontId="51" fillId="0" borderId="51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3" fontId="49" fillId="0" borderId="59" xfId="0" applyNumberFormat="1" applyFont="1" applyFill="1" applyBorder="1" applyAlignment="1">
      <alignment horizontal="center" vertical="center"/>
    </xf>
    <xf numFmtId="3" fontId="22" fillId="0" borderId="59" xfId="0" applyNumberFormat="1" applyFont="1" applyFill="1" applyBorder="1" applyAlignment="1">
      <alignment horizontal="center" vertical="center"/>
    </xf>
    <xf numFmtId="3" fontId="42" fillId="0" borderId="59" xfId="0" applyNumberFormat="1" applyFont="1" applyBorder="1" applyAlignment="1">
      <alignment horizontal="center" vertical="center"/>
    </xf>
    <xf numFmtId="3" fontId="50" fillId="0" borderId="53" xfId="15" applyNumberFormat="1" applyFont="1" applyBorder="1" applyAlignment="1">
      <alignment horizontal="center" vertical="center"/>
    </xf>
    <xf numFmtId="3" fontId="53" fillId="0" borderId="59" xfId="0" applyNumberFormat="1" applyFont="1" applyBorder="1" applyAlignment="1">
      <alignment horizontal="center" vertical="center"/>
    </xf>
    <xf numFmtId="3" fontId="50" fillId="0" borderId="59" xfId="15" applyNumberFormat="1" applyFont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3" fontId="32" fillId="0" borderId="59" xfId="0" applyNumberFormat="1" applyFont="1" applyBorder="1" applyAlignment="1">
      <alignment horizontal="center" vertical="center"/>
    </xf>
    <xf numFmtId="3" fontId="47" fillId="0" borderId="42" xfId="0" applyNumberFormat="1" applyFont="1" applyBorder="1" applyAlignment="1">
      <alignment horizontal="center" vertical="center"/>
    </xf>
    <xf numFmtId="3" fontId="47" fillId="0" borderId="2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2" fillId="0" borderId="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3" fontId="32" fillId="0" borderId="18" xfId="0" applyNumberFormat="1" applyFont="1" applyBorder="1" applyAlignment="1">
      <alignment horizontal="center" vertical="center"/>
    </xf>
    <xf numFmtId="3" fontId="50" fillId="0" borderId="54" xfId="15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7" fillId="0" borderId="52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/>
    </xf>
    <xf numFmtId="4" fontId="52" fillId="0" borderId="59" xfId="0" applyNumberFormat="1" applyFont="1" applyBorder="1" applyAlignment="1">
      <alignment horizontal="right" vertical="center"/>
    </xf>
    <xf numFmtId="4" fontId="32" fillId="0" borderId="54" xfId="0" applyNumberFormat="1" applyFont="1" applyFill="1" applyBorder="1" applyAlignment="1">
      <alignment horizontal="right" vertical="center"/>
    </xf>
    <xf numFmtId="0" fontId="32" fillId="0" borderId="55" xfId="0" applyFont="1" applyBorder="1" applyAlignment="1">
      <alignment horizontal="right" vertical="center"/>
    </xf>
    <xf numFmtId="168" fontId="0" fillId="0" borderId="59" xfId="0" applyNumberFormat="1" applyFont="1" applyBorder="1" applyAlignment="1">
      <alignment horizontal="right" vertical="center" wrapText="1"/>
    </xf>
    <xf numFmtId="4" fontId="32" fillId="0" borderId="54" xfId="0" applyNumberFormat="1" applyFont="1" applyBorder="1" applyAlignment="1">
      <alignment horizontal="right" vertical="center"/>
    </xf>
    <xf numFmtId="0" fontId="32" fillId="0" borderId="54" xfId="0" applyFont="1" applyBorder="1" applyAlignment="1">
      <alignment horizontal="right" vertical="center"/>
    </xf>
    <xf numFmtId="4" fontId="32" fillId="0" borderId="54" xfId="16" applyNumberFormat="1" applyFont="1" applyBorder="1" applyAlignment="1">
      <alignment horizontal="right" vertical="center"/>
    </xf>
    <xf numFmtId="4" fontId="32" fillId="0" borderId="55" xfId="0" applyNumberFormat="1" applyFont="1" applyFill="1" applyBorder="1" applyAlignment="1">
      <alignment horizontal="right" vertical="center"/>
    </xf>
    <xf numFmtId="0" fontId="16" fillId="0" borderId="5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" fontId="32" fillId="0" borderId="24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  <protection hidden="1"/>
    </xf>
    <xf numFmtId="0" fontId="30" fillId="0" borderId="1" xfId="0" applyFont="1" applyBorder="1" applyAlignment="1">
      <alignment horizontal="center" vertical="center"/>
    </xf>
    <xf numFmtId="4" fontId="3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31" fillId="0" borderId="15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>
      <alignment horizontal="center" vertical="center"/>
    </xf>
    <xf numFmtId="4" fontId="20" fillId="0" borderId="16" xfId="0" applyNumberFormat="1" applyFont="1" applyBorder="1" applyAlignment="1">
      <alignment horizontal="right" vertical="center" wrapText="1"/>
    </xf>
    <xf numFmtId="0" fontId="0" fillId="0" borderId="49" xfId="0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76" xfId="0" applyNumberFormat="1" applyBorder="1" applyAlignment="1">
      <alignment horizontal="right" vertical="center"/>
    </xf>
    <xf numFmtId="4" fontId="0" fillId="0" borderId="49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 wrapText="1"/>
    </xf>
    <xf numFmtId="0" fontId="33" fillId="0" borderId="28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75" xfId="0" applyNumberFormat="1" applyFont="1" applyBorder="1" applyAlignment="1">
      <alignment horizontal="right" vertical="center"/>
    </xf>
    <xf numFmtId="0" fontId="32" fillId="0" borderId="5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" fontId="1" fillId="0" borderId="51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166" fontId="5" fillId="0" borderId="17" xfId="0" applyNumberFormat="1" applyFont="1" applyBorder="1" applyAlignment="1">
      <alignment vertical="center"/>
    </xf>
    <xf numFmtId="166" fontId="5" fillId="0" borderId="34" xfId="0" applyNumberFormat="1" applyFont="1" applyBorder="1" applyAlignment="1">
      <alignment vertical="center"/>
    </xf>
    <xf numFmtId="166" fontId="5" fillId="0" borderId="51" xfId="0" applyNumberFormat="1" applyFont="1" applyBorder="1" applyAlignment="1">
      <alignment vertical="center"/>
    </xf>
    <xf numFmtId="166" fontId="5" fillId="0" borderId="19" xfId="0" applyNumberFormat="1" applyFont="1" applyBorder="1" applyAlignment="1">
      <alignment vertical="center"/>
    </xf>
    <xf numFmtId="4" fontId="22" fillId="0" borderId="59" xfId="0" applyNumberFormat="1" applyFont="1" applyFill="1" applyBorder="1" applyAlignment="1">
      <alignment horizontal="right" vertical="center"/>
    </xf>
    <xf numFmtId="4" fontId="0" fillId="0" borderId="54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4" fontId="32" fillId="0" borderId="59" xfId="0" applyNumberFormat="1" applyFont="1" applyFill="1" applyBorder="1" applyAlignment="1">
      <alignment vertical="center"/>
    </xf>
    <xf numFmtId="4" fontId="32" fillId="0" borderId="52" xfId="0" applyNumberFormat="1" applyFont="1" applyFill="1" applyBorder="1" applyAlignment="1">
      <alignment vertical="center"/>
    </xf>
    <xf numFmtId="4" fontId="22" fillId="0" borderId="59" xfId="0" applyNumberFormat="1" applyFont="1" applyFill="1" applyBorder="1" applyAlignment="1">
      <alignment vertical="center"/>
    </xf>
    <xf numFmtId="4" fontId="32" fillId="0" borderId="59" xfId="0" applyNumberFormat="1" applyFont="1" applyFill="1" applyBorder="1" applyAlignment="1" applyProtection="1">
      <alignment vertical="center"/>
      <protection locked="0"/>
    </xf>
    <xf numFmtId="4" fontId="32" fillId="0" borderId="26" xfId="0" applyNumberFormat="1" applyFont="1" applyFill="1" applyBorder="1" applyAlignment="1">
      <alignment vertical="center"/>
    </xf>
    <xf numFmtId="4" fontId="32" fillId="0" borderId="52" xfId="0" applyNumberFormat="1" applyFont="1" applyFill="1" applyBorder="1" applyAlignment="1" applyProtection="1">
      <alignment vertical="center"/>
      <protection locked="0"/>
    </xf>
    <xf numFmtId="4" fontId="32" fillId="0" borderId="59" xfId="14" applyNumberFormat="1" applyFont="1" applyBorder="1" applyAlignment="1">
      <alignment vertical="center"/>
    </xf>
    <xf numFmtId="4" fontId="42" fillId="0" borderId="52" xfId="0" applyNumberFormat="1" applyFont="1" applyFill="1" applyBorder="1" applyAlignment="1" applyProtection="1">
      <alignment vertical="center"/>
      <protection locked="0"/>
    </xf>
    <xf numFmtId="4" fontId="54" fillId="0" borderId="59" xfId="0" applyNumberFormat="1" applyFont="1" applyBorder="1" applyAlignment="1">
      <alignment vertical="center"/>
    </xf>
    <xf numFmtId="4" fontId="42" fillId="0" borderId="59" xfId="0" applyNumberFormat="1" applyFont="1" applyFill="1" applyBorder="1" applyAlignment="1" applyProtection="1">
      <alignment vertical="center"/>
      <protection locked="0"/>
    </xf>
    <xf numFmtId="4" fontId="42" fillId="0" borderId="52" xfId="0" applyNumberFormat="1" applyFont="1" applyBorder="1" applyAlignment="1">
      <alignment vertical="center" wrapText="1"/>
    </xf>
    <xf numFmtId="4" fontId="32" fillId="0" borderId="26" xfId="0" applyNumberFormat="1" applyFont="1" applyFill="1" applyBorder="1" applyAlignment="1" applyProtection="1">
      <alignment vertical="center"/>
      <protection locked="0"/>
    </xf>
    <xf numFmtId="4" fontId="1" fillId="0" borderId="54" xfId="0" applyNumberFormat="1" applyFont="1" applyFill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4" fontId="32" fillId="0" borderId="54" xfId="0" applyNumberFormat="1" applyFont="1" applyBorder="1" applyAlignment="1">
      <alignment vertical="center"/>
    </xf>
    <xf numFmtId="4" fontId="32" fillId="0" borderId="55" xfId="0" applyNumberFormat="1" applyFont="1" applyBorder="1" applyAlignment="1">
      <alignment vertical="center"/>
    </xf>
    <xf numFmtId="4" fontId="4" fillId="0" borderId="59" xfId="0" applyNumberFormat="1" applyFont="1" applyBorder="1" applyAlignment="1">
      <alignment vertical="center"/>
    </xf>
    <xf numFmtId="168" fontId="0" fillId="0" borderId="59" xfId="0" applyNumberFormat="1" applyFont="1" applyBorder="1" applyAlignment="1">
      <alignment vertical="center" wrapText="1"/>
    </xf>
    <xf numFmtId="4" fontId="32" fillId="0" borderId="55" xfId="0" applyNumberFormat="1" applyFont="1" applyBorder="1" applyAlignment="1">
      <alignment horizontal="right" vertical="center"/>
    </xf>
    <xf numFmtId="4" fontId="32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4" fontId="32" fillId="0" borderId="11" xfId="0" applyNumberFormat="1" applyFont="1" applyBorder="1" applyAlignment="1">
      <alignment horizontal="right" vertical="center"/>
    </xf>
    <xf numFmtId="0" fontId="0" fillId="0" borderId="53" xfId="0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4" fontId="16" fillId="0" borderId="61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4" fontId="1" fillId="0" borderId="51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1" fillId="0" borderId="67" xfId="0" applyNumberFormat="1" applyFont="1" applyBorder="1" applyAlignment="1">
      <alignment horizontal="center" vertical="center"/>
    </xf>
    <xf numFmtId="4" fontId="1" fillId="0" borderId="68" xfId="0" applyNumberFormat="1" applyFont="1" applyBorder="1" applyAlignment="1">
      <alignment horizontal="center" vertical="center"/>
    </xf>
    <xf numFmtId="4" fontId="1" fillId="0" borderId="72" xfId="0" applyNumberFormat="1" applyFont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1" fillId="0" borderId="52" xfId="0" applyNumberFormat="1" applyFont="1" applyFill="1" applyBorder="1" applyAlignment="1">
      <alignment horizontal="center" vertical="center"/>
    </xf>
    <xf numFmtId="4" fontId="1" fillId="0" borderId="26" xfId="0" applyNumberFormat="1" applyFont="1" applyFill="1" applyBorder="1" applyAlignment="1">
      <alignment horizontal="center" vertical="center"/>
    </xf>
    <xf numFmtId="4" fontId="1" fillId="0" borderId="55" xfId="0" applyNumberFormat="1" applyFont="1" applyBorder="1" applyAlignment="1">
      <alignment horizontal="center" vertical="center"/>
    </xf>
    <xf numFmtId="4" fontId="16" fillId="0" borderId="55" xfId="0" applyNumberFormat="1" applyFont="1" applyBorder="1" applyAlignment="1">
      <alignment horizontal="center" vertical="center"/>
    </xf>
    <xf numFmtId="4" fontId="16" fillId="0" borderId="60" xfId="0" applyNumberFormat="1" applyFont="1" applyBorder="1" applyAlignment="1">
      <alignment horizontal="center" vertical="center"/>
    </xf>
  </cellXfs>
  <cellStyles count="17">
    <cellStyle name="Açıklama Metni" xfId="15" builtinId="53"/>
    <cellStyle name="Normal" xfId="0" builtinId="0"/>
    <cellStyle name="Normal 2" xfId="2"/>
    <cellStyle name="Normal 2 2" xfId="3"/>
    <cellStyle name="Normal 2 2 2" xfId="9"/>
    <cellStyle name="Normal 2 7" xfId="14"/>
    <cellStyle name="Normal 3" xfId="4"/>
    <cellStyle name="Normal 3 2" xfId="10"/>
    <cellStyle name="Normal 4" xfId="1"/>
    <cellStyle name="Normal 4 2" xfId="13"/>
    <cellStyle name="Normal 4 3" xfId="8"/>
    <cellStyle name="Normal 5" xfId="6"/>
    <cellStyle name="Normal 6" xfId="7"/>
    <cellStyle name="Normal 7" xfId="16"/>
    <cellStyle name="Normal 8" xfId="12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 rot="5400000">
          <a:off x="2371725" y="9286875"/>
          <a:ext cx="0" cy="0"/>
        </a:xfrm>
        <a:prstGeom prst="leftBrace">
          <a:avLst>
            <a:gd name="adj1" fmla="val -2147483648"/>
            <a:gd name="adj2" fmla="val 529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gdem\Desktop\&#304;STAT&#304;ST&#304;K\2017%20&#304;STAT&#304;ST&#304;K\KASIM-2017\S&#304;NANPA&#350;A_&#304;STAT&#304;ST&#304;K_BR&#304;F&#304;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gdem\Desktop\&#304;STAT&#304;ST&#304;K\2017%20&#304;STAT&#304;ST&#304;K\KASIM-2017\&#304;SCEH&#304;SAR%20MALM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ıl tablo"/>
      <sheetName val="GELİR"/>
      <sheetName val="MÜKELLEF SAY."/>
      <sheetName val="MİLE"/>
      <sheetName val="MİLE2"/>
      <sheetName val="BÜTÇE GEL.GİD."/>
    </sheetNames>
    <sheetDataSet>
      <sheetData sheetId="0" refreshError="1"/>
      <sheetData sheetId="1">
        <row r="32">
          <cell r="C32">
            <v>40190373.699999996</v>
          </cell>
          <cell r="D32">
            <v>64491903.109999999</v>
          </cell>
          <cell r="F32">
            <v>23632677.640000001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ıl tablo"/>
      <sheetName val="GELİR"/>
      <sheetName val="MÜKELLEF SAY."/>
      <sheetName val="MİLE"/>
      <sheetName val="MİLE2"/>
      <sheetName val="BÜTÇE GEL.GİD."/>
    </sheetNames>
    <sheetDataSet>
      <sheetData sheetId="0">
        <row r="27">
          <cell r="C27">
            <v>3474</v>
          </cell>
          <cell r="D27">
            <v>237</v>
          </cell>
        </row>
        <row r="31">
          <cell r="E31">
            <v>100758.99</v>
          </cell>
          <cell r="F31">
            <v>66561.87</v>
          </cell>
        </row>
        <row r="32">
          <cell r="C32">
            <v>310390.78999999998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"/>
  <sheetViews>
    <sheetView tabSelected="1" workbookViewId="0">
      <selection activeCell="B2" sqref="B2:G2"/>
    </sheetView>
  </sheetViews>
  <sheetFormatPr defaultRowHeight="15" x14ac:dyDescent="0.25"/>
  <cols>
    <col min="1" max="1" width="1.5703125" customWidth="1"/>
    <col min="2" max="2" width="11.42578125" customWidth="1"/>
    <col min="3" max="3" width="14" customWidth="1"/>
    <col min="4" max="4" width="16" customWidth="1"/>
    <col min="5" max="5" width="15.7109375" customWidth="1"/>
    <col min="6" max="6" width="14.42578125" customWidth="1"/>
    <col min="7" max="7" width="15" customWidth="1"/>
    <col min="8" max="8" width="15.42578125" customWidth="1"/>
    <col min="9" max="9" width="14" customWidth="1"/>
    <col min="10" max="10" width="13.140625" customWidth="1"/>
    <col min="11" max="11" width="13.5703125" customWidth="1"/>
  </cols>
  <sheetData>
    <row r="2" spans="2:10" ht="26.25" x14ac:dyDescent="0.25">
      <c r="B2" s="212" t="s">
        <v>0</v>
      </c>
      <c r="C2" s="212"/>
      <c r="D2" s="212"/>
      <c r="E2" s="212"/>
      <c r="F2" s="212"/>
      <c r="G2" s="212"/>
      <c r="H2" s="213" t="s">
        <v>87</v>
      </c>
      <c r="I2" s="213"/>
      <c r="J2" s="213"/>
    </row>
    <row r="3" spans="2:10" ht="15.75" thickBot="1" x14ac:dyDescent="0.3">
      <c r="B3" s="214" t="s">
        <v>1</v>
      </c>
      <c r="C3" s="214"/>
      <c r="D3" s="214"/>
      <c r="E3" s="214"/>
      <c r="F3" s="214"/>
      <c r="G3" s="214"/>
      <c r="H3" s="214"/>
      <c r="I3" s="214"/>
      <c r="J3" s="214"/>
    </row>
    <row r="4" spans="2:10" ht="19.5" customHeight="1" x14ac:dyDescent="0.25">
      <c r="B4" s="215" t="s">
        <v>2</v>
      </c>
      <c r="C4" s="216"/>
      <c r="D4" s="216"/>
      <c r="E4" s="217" t="s">
        <v>3</v>
      </c>
      <c r="F4" s="217"/>
      <c r="G4" s="217" t="s">
        <v>4</v>
      </c>
      <c r="H4" s="217"/>
      <c r="I4" s="217" t="s">
        <v>5</v>
      </c>
      <c r="J4" s="218"/>
    </row>
    <row r="5" spans="2:10" ht="23.25" customHeight="1" x14ac:dyDescent="0.25">
      <c r="B5" s="219" t="s">
        <v>6</v>
      </c>
      <c r="C5" s="220"/>
      <c r="D5" s="220"/>
      <c r="E5" s="221">
        <v>37</v>
      </c>
      <c r="F5" s="221"/>
      <c r="G5" s="221">
        <v>21</v>
      </c>
      <c r="H5" s="221"/>
      <c r="I5" s="221">
        <f>SUM(E5:H5)</f>
        <v>58</v>
      </c>
      <c r="J5" s="222"/>
    </row>
    <row r="6" spans="2:10" ht="18.75" customHeight="1" x14ac:dyDescent="0.25">
      <c r="B6" s="219" t="s">
        <v>7</v>
      </c>
      <c r="C6" s="220"/>
      <c r="D6" s="220"/>
      <c r="E6" s="221">
        <v>193</v>
      </c>
      <c r="F6" s="221"/>
      <c r="G6" s="221">
        <v>230</v>
      </c>
      <c r="H6" s="221"/>
      <c r="I6" s="221">
        <f>SUM(E6:H6)</f>
        <v>423</v>
      </c>
      <c r="J6" s="222"/>
    </row>
    <row r="7" spans="2:10" ht="22.5" customHeight="1" thickBot="1" x14ac:dyDescent="0.3">
      <c r="B7" s="223" t="s">
        <v>5</v>
      </c>
      <c r="C7" s="224"/>
      <c r="D7" s="224"/>
      <c r="E7" s="225">
        <f>SUM(E5:E6)</f>
        <v>230</v>
      </c>
      <c r="F7" s="225"/>
      <c r="G7" s="225">
        <f>SUM(G5:G6)</f>
        <v>251</v>
      </c>
      <c r="H7" s="225"/>
      <c r="I7" s="225">
        <f>SUM(I5:I6)</f>
        <v>481</v>
      </c>
      <c r="J7" s="226"/>
    </row>
    <row r="8" spans="2:10" ht="27.75" customHeight="1" thickBot="1" x14ac:dyDescent="0.3">
      <c r="B8" s="223" t="s">
        <v>8</v>
      </c>
      <c r="C8" s="224"/>
      <c r="D8" s="224"/>
      <c r="E8" s="227">
        <v>11</v>
      </c>
      <c r="F8" s="227"/>
      <c r="G8" s="227">
        <v>14</v>
      </c>
      <c r="H8" s="227"/>
      <c r="I8" s="225">
        <f>SUM(E8:H8)</f>
        <v>25</v>
      </c>
      <c r="J8" s="226"/>
    </row>
    <row r="9" spans="2:10" x14ac:dyDescent="0.25">
      <c r="B9" s="1"/>
      <c r="C9" s="1"/>
      <c r="D9" s="1"/>
      <c r="E9" s="1"/>
      <c r="F9" s="1"/>
      <c r="G9" s="1"/>
      <c r="H9" s="2"/>
      <c r="I9" s="2"/>
      <c r="J9" s="2"/>
    </row>
    <row r="10" spans="2:10" ht="26.25" customHeight="1" thickBot="1" x14ac:dyDescent="0.3">
      <c r="B10" s="214" t="s">
        <v>80</v>
      </c>
      <c r="C10" s="214"/>
      <c r="D10" s="214"/>
      <c r="E10" s="214"/>
      <c r="F10" s="214"/>
      <c r="G10" s="214"/>
      <c r="H10" s="214"/>
      <c r="I10" s="214"/>
      <c r="J10" s="214"/>
    </row>
    <row r="11" spans="2:10" ht="26.25" customHeight="1" thickBot="1" x14ac:dyDescent="0.3">
      <c r="B11" s="228"/>
      <c r="C11" s="230" t="s">
        <v>81</v>
      </c>
      <c r="D11" s="231"/>
      <c r="E11" s="234" t="s">
        <v>83</v>
      </c>
      <c r="F11" s="235"/>
      <c r="G11" s="235"/>
      <c r="H11" s="235"/>
      <c r="I11" s="236"/>
      <c r="J11" s="237" t="s">
        <v>84</v>
      </c>
    </row>
    <row r="12" spans="2:10" ht="35.25" customHeight="1" x14ac:dyDescent="0.25">
      <c r="B12" s="229"/>
      <c r="C12" s="232"/>
      <c r="D12" s="233"/>
      <c r="E12" s="239" t="s">
        <v>9</v>
      </c>
      <c r="F12" s="240"/>
      <c r="G12" s="239" t="s">
        <v>10</v>
      </c>
      <c r="H12" s="240"/>
      <c r="I12" s="134" t="s">
        <v>82</v>
      </c>
      <c r="J12" s="238"/>
    </row>
    <row r="13" spans="2:10" ht="26.25" customHeight="1" x14ac:dyDescent="0.25">
      <c r="B13" s="132" t="s">
        <v>3</v>
      </c>
      <c r="C13" s="479">
        <v>1029304871.3099999</v>
      </c>
      <c r="D13" s="480"/>
      <c r="E13" s="481">
        <v>1353807084.1300001</v>
      </c>
      <c r="F13" s="482"/>
      <c r="G13" s="481">
        <v>706019847.05999994</v>
      </c>
      <c r="H13" s="482"/>
      <c r="I13" s="476">
        <f>G13/E13</f>
        <v>0.5215069822992624</v>
      </c>
      <c r="J13" s="477">
        <f>G13/C13</f>
        <v>0.68591907678572039</v>
      </c>
    </row>
    <row r="14" spans="2:10" ht="26.25" customHeight="1" x14ac:dyDescent="0.25">
      <c r="B14" s="132" t="s">
        <v>4</v>
      </c>
      <c r="C14" s="479">
        <v>720526711.40999997</v>
      </c>
      <c r="D14" s="480"/>
      <c r="E14" s="481">
        <v>805989997.13</v>
      </c>
      <c r="F14" s="482"/>
      <c r="G14" s="481">
        <v>319641055.27999997</v>
      </c>
      <c r="H14" s="482"/>
      <c r="I14" s="476">
        <f t="shared" ref="I14:I15" si="0">G14/E14</f>
        <v>0.39658191344581206</v>
      </c>
      <c r="J14" s="477">
        <f t="shared" ref="J14:J15" si="1">G14/C14</f>
        <v>0.44362138171740201</v>
      </c>
    </row>
    <row r="15" spans="2:10" ht="26.25" customHeight="1" thickBot="1" x14ac:dyDescent="0.3">
      <c r="B15" s="133" t="s">
        <v>5</v>
      </c>
      <c r="C15" s="483">
        <f>SUM(C13:C14)</f>
        <v>1749831582.7199998</v>
      </c>
      <c r="D15" s="484"/>
      <c r="E15" s="485">
        <f t="shared" ref="E15" si="2">SUM(E13:E14)</f>
        <v>2159797081.2600002</v>
      </c>
      <c r="F15" s="485"/>
      <c r="G15" s="485">
        <f t="shared" ref="G15" si="3">SUM(G13:G14)</f>
        <v>1025660902.3399999</v>
      </c>
      <c r="H15" s="485"/>
      <c r="I15" s="491">
        <f t="shared" si="0"/>
        <v>0.47488762311950222</v>
      </c>
      <c r="J15" s="478">
        <f t="shared" si="1"/>
        <v>0.58614835420085198</v>
      </c>
    </row>
    <row r="16" spans="2:10" ht="24.75" customHeight="1" thickBot="1" x14ac:dyDescent="0.3">
      <c r="B16" s="1"/>
      <c r="C16" s="1"/>
      <c r="D16" s="1"/>
      <c r="E16" s="1"/>
      <c r="F16" s="1"/>
      <c r="G16" s="1"/>
      <c r="H16" s="2"/>
      <c r="I16" s="2"/>
      <c r="J16" s="2"/>
    </row>
    <row r="17" spans="2:11" ht="29.25" customHeight="1" thickBot="1" x14ac:dyDescent="0.3">
      <c r="B17" s="245" t="s">
        <v>11</v>
      </c>
      <c r="C17" s="246"/>
      <c r="D17" s="247" t="s">
        <v>12</v>
      </c>
      <c r="E17" s="248"/>
      <c r="F17" s="247" t="s">
        <v>13</v>
      </c>
      <c r="G17" s="249"/>
      <c r="H17" s="250" t="s">
        <v>14</v>
      </c>
      <c r="I17" s="250"/>
      <c r="J17" s="23" t="s">
        <v>5</v>
      </c>
    </row>
    <row r="18" spans="2:11" ht="25.5" customHeight="1" thickBot="1" x14ac:dyDescent="0.3">
      <c r="B18" s="251" t="s">
        <v>3</v>
      </c>
      <c r="C18" s="252"/>
      <c r="D18" s="253">
        <v>11373</v>
      </c>
      <c r="E18" s="253"/>
      <c r="F18" s="253">
        <v>3246</v>
      </c>
      <c r="G18" s="253"/>
      <c r="H18" s="253">
        <v>2274</v>
      </c>
      <c r="I18" s="253"/>
      <c r="J18" s="55">
        <f t="shared" ref="J18:J20" si="4">SUM(D18:I18)</f>
        <v>16893</v>
      </c>
    </row>
    <row r="19" spans="2:11" ht="21" customHeight="1" thickBot="1" x14ac:dyDescent="0.3">
      <c r="B19" s="254" t="s">
        <v>4</v>
      </c>
      <c r="C19" s="255"/>
      <c r="D19" s="256">
        <v>9168</v>
      </c>
      <c r="E19" s="256"/>
      <c r="F19" s="256">
        <v>7305</v>
      </c>
      <c r="G19" s="256"/>
      <c r="H19" s="256">
        <v>1836</v>
      </c>
      <c r="I19" s="256"/>
      <c r="J19" s="55">
        <f t="shared" si="4"/>
        <v>18309</v>
      </c>
    </row>
    <row r="20" spans="2:11" ht="27" customHeight="1" thickBot="1" x14ac:dyDescent="0.3">
      <c r="B20" s="241" t="s">
        <v>15</v>
      </c>
      <c r="C20" s="242"/>
      <c r="D20" s="243">
        <f>SUM(D18:D19)</f>
        <v>20541</v>
      </c>
      <c r="E20" s="244"/>
      <c r="F20" s="243">
        <f>SUM(F18:F19)</f>
        <v>10551</v>
      </c>
      <c r="G20" s="244"/>
      <c r="H20" s="243">
        <f>SUM(H18:H19)</f>
        <v>4110</v>
      </c>
      <c r="I20" s="244"/>
      <c r="J20" s="55">
        <f t="shared" si="4"/>
        <v>35202</v>
      </c>
    </row>
    <row r="21" spans="2:11" ht="21" customHeight="1" x14ac:dyDescent="0.25">
      <c r="B21" s="18"/>
      <c r="C21" s="19"/>
      <c r="D21" s="20"/>
      <c r="E21" s="16"/>
      <c r="F21" s="20"/>
      <c r="G21" s="16"/>
      <c r="H21" s="20"/>
      <c r="I21" s="16"/>
      <c r="J21" s="17"/>
    </row>
    <row r="22" spans="2:11" ht="33.75" customHeight="1" thickBot="1" x14ac:dyDescent="0.3">
      <c r="B22" s="257" t="s">
        <v>16</v>
      </c>
      <c r="C22" s="258"/>
      <c r="D22" s="258"/>
      <c r="E22" s="258"/>
      <c r="F22" s="258"/>
      <c r="G22" s="258"/>
      <c r="H22" s="258"/>
      <c r="I22" s="258"/>
      <c r="J22" s="258"/>
    </row>
    <row r="23" spans="2:11" ht="45.75" customHeight="1" thickBot="1" x14ac:dyDescent="0.3">
      <c r="B23" s="265"/>
      <c r="C23" s="100" t="s">
        <v>17</v>
      </c>
      <c r="D23" s="101" t="s">
        <v>18</v>
      </c>
      <c r="E23" s="267" t="s">
        <v>5</v>
      </c>
      <c r="F23" s="102" t="s">
        <v>19</v>
      </c>
      <c r="G23" s="131" t="s">
        <v>20</v>
      </c>
      <c r="H23" s="269" t="s">
        <v>5</v>
      </c>
      <c r="I23" s="270" t="s">
        <v>15</v>
      </c>
      <c r="J23" s="271"/>
    </row>
    <row r="24" spans="2:11" ht="15.75" thickBot="1" x14ac:dyDescent="0.3">
      <c r="B24" s="266"/>
      <c r="C24" s="103" t="s">
        <v>21</v>
      </c>
      <c r="D24" s="104" t="s">
        <v>21</v>
      </c>
      <c r="E24" s="268"/>
      <c r="F24" s="103" t="s">
        <v>21</v>
      </c>
      <c r="G24" s="104" t="s">
        <v>21</v>
      </c>
      <c r="H24" s="268"/>
      <c r="I24" s="272"/>
      <c r="J24" s="271"/>
    </row>
    <row r="25" spans="2:11" ht="27" customHeight="1" thickBot="1" x14ac:dyDescent="0.3">
      <c r="B25" s="69" t="s">
        <v>3</v>
      </c>
      <c r="C25" s="105">
        <v>7100</v>
      </c>
      <c r="D25" s="105">
        <v>1058</v>
      </c>
      <c r="E25" s="106">
        <f>SUM(C25:D25)</f>
        <v>8158</v>
      </c>
      <c r="F25" s="107">
        <v>159</v>
      </c>
      <c r="G25" s="108">
        <v>24</v>
      </c>
      <c r="H25" s="109">
        <f>SUM(F25:G25)</f>
        <v>183</v>
      </c>
      <c r="I25" s="261">
        <f>SUM(E25+H25)</f>
        <v>8341</v>
      </c>
      <c r="J25" s="262"/>
    </row>
    <row r="26" spans="2:11" ht="27.75" customHeight="1" thickBot="1" x14ac:dyDescent="0.3">
      <c r="B26" s="69" t="s">
        <v>4</v>
      </c>
      <c r="C26" s="129">
        <v>56036</v>
      </c>
      <c r="D26" s="129">
        <v>6243</v>
      </c>
      <c r="E26" s="106">
        <f>SUM(C26:D26)</f>
        <v>62279</v>
      </c>
      <c r="F26" s="129">
        <v>1246</v>
      </c>
      <c r="G26" s="129">
        <v>151</v>
      </c>
      <c r="H26" s="109">
        <f t="shared" ref="H26:H27" si="5">SUM(F26:G26)</f>
        <v>1397</v>
      </c>
      <c r="I26" s="263">
        <f>SUM(E26+H26)</f>
        <v>63676</v>
      </c>
      <c r="J26" s="263"/>
    </row>
    <row r="27" spans="2:11" ht="30.75" customHeight="1" thickBot="1" x14ac:dyDescent="0.3">
      <c r="B27" s="110" t="s">
        <v>5</v>
      </c>
      <c r="C27" s="55">
        <f t="shared" ref="C27:G27" si="6">SUM(C25:C26)</f>
        <v>63136</v>
      </c>
      <c r="D27" s="55">
        <f t="shared" si="6"/>
        <v>7301</v>
      </c>
      <c r="E27" s="111">
        <f>SUM(C27:D27)</f>
        <v>70437</v>
      </c>
      <c r="F27" s="112">
        <f t="shared" si="6"/>
        <v>1405</v>
      </c>
      <c r="G27" s="127">
        <f t="shared" si="6"/>
        <v>175</v>
      </c>
      <c r="H27" s="111">
        <f t="shared" si="5"/>
        <v>1580</v>
      </c>
      <c r="I27" s="243">
        <f>SUM(E27+H27)</f>
        <v>72017</v>
      </c>
      <c r="J27" s="264"/>
    </row>
    <row r="28" spans="2:11" ht="30" customHeight="1" thickBot="1" x14ac:dyDescent="0.3"/>
    <row r="29" spans="2:11" ht="44.25" customHeight="1" thickBot="1" x14ac:dyDescent="0.3">
      <c r="B29" s="70" t="s">
        <v>22</v>
      </c>
      <c r="C29" s="71" t="s">
        <v>23</v>
      </c>
      <c r="D29" s="71" t="s">
        <v>24</v>
      </c>
      <c r="E29" s="71" t="s">
        <v>25</v>
      </c>
      <c r="F29" s="72" t="s">
        <v>26</v>
      </c>
      <c r="G29" s="73" t="s">
        <v>27</v>
      </c>
      <c r="H29" s="73" t="s">
        <v>28</v>
      </c>
      <c r="I29" s="73" t="s">
        <v>29</v>
      </c>
      <c r="J29" s="73" t="s">
        <v>30</v>
      </c>
      <c r="K29" s="74" t="s">
        <v>15</v>
      </c>
    </row>
    <row r="30" spans="2:11" ht="28.5" customHeight="1" thickBot="1" x14ac:dyDescent="0.3">
      <c r="B30" s="130" t="s">
        <v>31</v>
      </c>
      <c r="C30" s="93">
        <v>19331455.59</v>
      </c>
      <c r="D30" s="93">
        <v>471656.91</v>
      </c>
      <c r="E30" s="93">
        <v>1593970.66</v>
      </c>
      <c r="F30" s="93">
        <v>731066.59</v>
      </c>
      <c r="G30" s="93">
        <v>12214.3</v>
      </c>
      <c r="H30" s="93">
        <v>1169707.1599999999</v>
      </c>
      <c r="I30" s="93">
        <v>17157.5</v>
      </c>
      <c r="J30" s="93">
        <v>1527956.34</v>
      </c>
      <c r="K30" s="75">
        <f>SUM(C30:J30)</f>
        <v>24855185.050000001</v>
      </c>
    </row>
    <row r="31" spans="2:11" ht="24" customHeight="1" thickBot="1" x14ac:dyDescent="0.3">
      <c r="B31" s="69" t="s">
        <v>32</v>
      </c>
      <c r="C31" s="76">
        <v>7493243.4900000002</v>
      </c>
      <c r="D31" s="77">
        <v>522436.57</v>
      </c>
      <c r="E31" s="77">
        <v>1348494.15</v>
      </c>
      <c r="F31" s="77">
        <v>666926.71</v>
      </c>
      <c r="G31" s="77">
        <v>63487.02</v>
      </c>
      <c r="H31" s="77">
        <v>207272.22</v>
      </c>
      <c r="I31" s="77">
        <v>14067.14</v>
      </c>
      <c r="J31" s="77">
        <v>107651.28</v>
      </c>
      <c r="K31" s="75">
        <f t="shared" ref="K31:K32" si="7">SUM(C31:J31)</f>
        <v>10423578.580000002</v>
      </c>
    </row>
    <row r="32" spans="2:11" ht="27.75" customHeight="1" thickBot="1" x14ac:dyDescent="0.3">
      <c r="B32" s="78" t="s">
        <v>5</v>
      </c>
      <c r="C32" s="124">
        <f t="shared" ref="C32:J32" si="8">SUM(C30:C31)</f>
        <v>26824699.079999998</v>
      </c>
      <c r="D32" s="125">
        <f t="shared" si="8"/>
        <v>994093.48</v>
      </c>
      <c r="E32" s="125">
        <f t="shared" si="8"/>
        <v>2942464.8099999996</v>
      </c>
      <c r="F32" s="125">
        <f t="shared" si="8"/>
        <v>1397993.2999999998</v>
      </c>
      <c r="G32" s="125">
        <f t="shared" si="8"/>
        <v>75701.319999999992</v>
      </c>
      <c r="H32" s="125">
        <f t="shared" si="8"/>
        <v>1376979.38</v>
      </c>
      <c r="I32" s="125">
        <f t="shared" si="8"/>
        <v>31224.639999999999</v>
      </c>
      <c r="J32" s="125">
        <f t="shared" si="8"/>
        <v>1635607.62</v>
      </c>
      <c r="K32" s="75">
        <f t="shared" si="7"/>
        <v>35278763.629999995</v>
      </c>
    </row>
    <row r="33" spans="2:11" ht="25.5" customHeight="1" x14ac:dyDescent="0.25"/>
    <row r="34" spans="2:11" ht="20.25" customHeight="1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1" ht="31.5" customHeight="1" thickBot="1" x14ac:dyDescent="0.3">
      <c r="B35" s="210" t="s">
        <v>85</v>
      </c>
      <c r="C35" s="211"/>
      <c r="D35" s="211"/>
      <c r="E35" s="211"/>
      <c r="F35" s="211"/>
      <c r="G35" s="211"/>
      <c r="H35" s="211"/>
      <c r="I35" s="211"/>
      <c r="J35" s="211"/>
      <c r="K35" s="211"/>
    </row>
    <row r="36" spans="2:11" ht="23.25" customHeight="1" thickBot="1" x14ac:dyDescent="0.3">
      <c r="B36" s="247"/>
      <c r="C36" s="290"/>
      <c r="D36" s="286" t="s">
        <v>34</v>
      </c>
      <c r="E36" s="287"/>
      <c r="F36" s="287"/>
      <c r="G36" s="235"/>
      <c r="H36" s="234" t="s">
        <v>33</v>
      </c>
      <c r="I36" s="277"/>
      <c r="J36" s="277"/>
      <c r="K36" s="276"/>
    </row>
    <row r="37" spans="2:11" ht="23.25" customHeight="1" thickBot="1" x14ac:dyDescent="0.3">
      <c r="B37" s="291"/>
      <c r="C37" s="274"/>
      <c r="D37" s="23" t="s">
        <v>74</v>
      </c>
      <c r="E37" s="23" t="s">
        <v>75</v>
      </c>
      <c r="F37" s="23" t="s">
        <v>76</v>
      </c>
      <c r="G37" s="135" t="s">
        <v>5</v>
      </c>
      <c r="H37" s="273" t="s">
        <v>78</v>
      </c>
      <c r="I37" s="274"/>
      <c r="J37" s="278" t="s">
        <v>79</v>
      </c>
      <c r="K37" s="276"/>
    </row>
    <row r="38" spans="2:11" ht="33.75" customHeight="1" thickBot="1" x14ac:dyDescent="0.3">
      <c r="B38" s="259" t="s">
        <v>86</v>
      </c>
      <c r="C38" s="260"/>
      <c r="D38" s="487">
        <v>718247352.62</v>
      </c>
      <c r="E38" s="487">
        <v>214150809.06</v>
      </c>
      <c r="F38" s="487">
        <v>96906709.629999995</v>
      </c>
      <c r="G38" s="486">
        <f>SUM(D38:F38)</f>
        <v>1029304871.3100001</v>
      </c>
      <c r="H38" s="275">
        <v>76220658.75</v>
      </c>
      <c r="I38" s="209"/>
      <c r="J38" s="208">
        <v>742969.18</v>
      </c>
      <c r="K38" s="209"/>
    </row>
    <row r="39" spans="2:11" ht="33" customHeight="1" thickBot="1" x14ac:dyDescent="0.3">
      <c r="B39" s="259" t="s">
        <v>4</v>
      </c>
      <c r="C39" s="260"/>
      <c r="D39" s="488">
        <v>563197572.82000005</v>
      </c>
      <c r="E39" s="488">
        <v>126478453.84</v>
      </c>
      <c r="F39" s="488">
        <v>30850684.75</v>
      </c>
      <c r="G39" s="486">
        <f t="shared" ref="G39:G40" si="9">SUM(D39:F39)</f>
        <v>720526711.41000009</v>
      </c>
      <c r="H39" s="275">
        <v>28569904.960000001</v>
      </c>
      <c r="I39" s="209"/>
      <c r="J39" s="208">
        <v>497.9</v>
      </c>
      <c r="K39" s="209"/>
    </row>
    <row r="40" spans="2:11" ht="30.75" customHeight="1" thickBot="1" x14ac:dyDescent="0.3">
      <c r="B40" s="288" t="s">
        <v>5</v>
      </c>
      <c r="C40" s="289"/>
      <c r="D40" s="486">
        <f>SUM(D38:D39)</f>
        <v>1281444925.4400001</v>
      </c>
      <c r="E40" s="486">
        <f t="shared" ref="E40:F40" si="10">SUM(E38:E39)</f>
        <v>340629262.89999998</v>
      </c>
      <c r="F40" s="486">
        <f t="shared" si="10"/>
        <v>127757394.38</v>
      </c>
      <c r="G40" s="486">
        <f t="shared" si="9"/>
        <v>1749831582.7200003</v>
      </c>
      <c r="H40" s="275">
        <f>SUM(H38:H39)</f>
        <v>104790563.71000001</v>
      </c>
      <c r="I40" s="489"/>
      <c r="J40" s="278">
        <f>SUM(J38:J39)</f>
        <v>743467.08000000007</v>
      </c>
      <c r="K40" s="490"/>
    </row>
    <row r="41" spans="2:11" ht="21.75" customHeight="1" thickBot="1" x14ac:dyDescent="0.3"/>
    <row r="42" spans="2:11" ht="21" customHeight="1" thickBot="1" x14ac:dyDescent="0.3">
      <c r="B42" s="245" t="s">
        <v>35</v>
      </c>
      <c r="C42" s="292"/>
      <c r="D42" s="292"/>
      <c r="E42" s="292"/>
      <c r="F42" s="292"/>
      <c r="G42" s="292"/>
      <c r="H42" s="292"/>
      <c r="I42" s="292"/>
      <c r="J42" s="293"/>
    </row>
    <row r="43" spans="2:11" ht="28.5" customHeight="1" x14ac:dyDescent="0.25">
      <c r="B43" s="294" t="s">
        <v>36</v>
      </c>
      <c r="C43" s="295"/>
      <c r="D43" s="296" t="s">
        <v>37</v>
      </c>
      <c r="E43" s="297"/>
      <c r="F43" s="298" t="s">
        <v>38</v>
      </c>
      <c r="G43" s="298"/>
      <c r="H43" s="126" t="s">
        <v>5</v>
      </c>
      <c r="I43" s="299" t="s">
        <v>39</v>
      </c>
      <c r="J43" s="300"/>
    </row>
    <row r="44" spans="2:11" ht="26.25" customHeight="1" thickBot="1" x14ac:dyDescent="0.3">
      <c r="B44" s="279">
        <v>3563</v>
      </c>
      <c r="C44" s="280"/>
      <c r="D44" s="281">
        <v>1598</v>
      </c>
      <c r="E44" s="282"/>
      <c r="F44" s="283">
        <v>549</v>
      </c>
      <c r="G44" s="283"/>
      <c r="H44" s="99">
        <f>SUM(B44:G44)</f>
        <v>5710</v>
      </c>
      <c r="I44" s="284">
        <v>4</v>
      </c>
      <c r="J44" s="285"/>
    </row>
  </sheetData>
  <mergeCells count="87">
    <mergeCell ref="B44:C44"/>
    <mergeCell ref="D44:E44"/>
    <mergeCell ref="F44:G44"/>
    <mergeCell ref="I44:J44"/>
    <mergeCell ref="D36:G36"/>
    <mergeCell ref="B39:C39"/>
    <mergeCell ref="B40:C40"/>
    <mergeCell ref="B36:C37"/>
    <mergeCell ref="B42:J42"/>
    <mergeCell ref="B43:C43"/>
    <mergeCell ref="D43:E43"/>
    <mergeCell ref="F43:G43"/>
    <mergeCell ref="I43:J43"/>
    <mergeCell ref="H39:I39"/>
    <mergeCell ref="H40:I40"/>
    <mergeCell ref="J39:K39"/>
    <mergeCell ref="B22:J22"/>
    <mergeCell ref="B38:C38"/>
    <mergeCell ref="I25:J25"/>
    <mergeCell ref="I26:J26"/>
    <mergeCell ref="I27:J27"/>
    <mergeCell ref="B23:B24"/>
    <mergeCell ref="E23:E24"/>
    <mergeCell ref="H23:H24"/>
    <mergeCell ref="I23:J24"/>
    <mergeCell ref="H37:I37"/>
    <mergeCell ref="H38:I38"/>
    <mergeCell ref="H36:K36"/>
    <mergeCell ref="J37:K37"/>
    <mergeCell ref="J38:K38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G14:H14"/>
    <mergeCell ref="G15:H15"/>
    <mergeCell ref="B10:J10"/>
    <mergeCell ref="B11:B12"/>
    <mergeCell ref="C11:D12"/>
    <mergeCell ref="E11:I11"/>
    <mergeCell ref="J11:J12"/>
    <mergeCell ref="E12:F12"/>
    <mergeCell ref="G12:H12"/>
    <mergeCell ref="C13:D13"/>
    <mergeCell ref="C14:D14"/>
    <mergeCell ref="C15:D15"/>
    <mergeCell ref="E13:F13"/>
    <mergeCell ref="E14:F14"/>
    <mergeCell ref="E15:F15"/>
    <mergeCell ref="B8:D8"/>
    <mergeCell ref="E8:F8"/>
    <mergeCell ref="G8:H8"/>
    <mergeCell ref="I8:J8"/>
    <mergeCell ref="G13:H13"/>
    <mergeCell ref="I6:J6"/>
    <mergeCell ref="B7:D7"/>
    <mergeCell ref="E7:F7"/>
    <mergeCell ref="G7:H7"/>
    <mergeCell ref="I7:J7"/>
    <mergeCell ref="J40:K40"/>
    <mergeCell ref="B35:K35"/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</mergeCells>
  <pageMargins left="0" right="0" top="0.59055118110236227" bottom="0" header="0" footer="0"/>
  <pageSetup paperSize="9" scale="68" orientation="portrait" r:id="rId1"/>
  <ignoredErrors>
    <ignoredError sqref="I7 E27 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B2" sqref="B2:I2"/>
    </sheetView>
  </sheetViews>
  <sheetFormatPr defaultRowHeight="15" x14ac:dyDescent="0.25"/>
  <cols>
    <col min="1" max="1" width="1.85546875" customWidth="1"/>
    <col min="2" max="2" width="23.7109375" customWidth="1"/>
    <col min="3" max="3" width="9.7109375" customWidth="1"/>
    <col min="4" max="4" width="10" customWidth="1"/>
    <col min="5" max="5" width="12.85546875" customWidth="1"/>
    <col min="6" max="6" width="11.5703125" customWidth="1"/>
    <col min="7" max="7" width="12" customWidth="1"/>
    <col min="8" max="8" width="10.28515625" customWidth="1"/>
    <col min="9" max="9" width="14.7109375" style="169" customWidth="1"/>
    <col min="10" max="10" width="11.5703125" style="169" customWidth="1"/>
  </cols>
  <sheetData>
    <row r="2" spans="2:10" ht="46.5" customHeight="1" thickBot="1" x14ac:dyDescent="0.3">
      <c r="B2" s="371" t="s">
        <v>91</v>
      </c>
      <c r="C2" s="371"/>
      <c r="D2" s="211"/>
      <c r="E2" s="211"/>
      <c r="F2" s="211"/>
      <c r="G2" s="211"/>
      <c r="H2" s="211"/>
      <c r="I2" s="211"/>
    </row>
    <row r="3" spans="2:10" ht="68.25" customHeight="1" thickBot="1" x14ac:dyDescent="0.3">
      <c r="B3" s="360" t="s">
        <v>77</v>
      </c>
      <c r="C3" s="305" t="s">
        <v>81</v>
      </c>
      <c r="D3" s="231"/>
      <c r="E3" s="306" t="s">
        <v>83</v>
      </c>
      <c r="F3" s="307"/>
      <c r="G3" s="307"/>
      <c r="H3" s="289"/>
      <c r="I3" s="303" t="s">
        <v>82</v>
      </c>
      <c r="J3" s="303" t="s">
        <v>84</v>
      </c>
    </row>
    <row r="4" spans="2:10" ht="21" customHeight="1" thickBot="1" x14ac:dyDescent="0.3">
      <c r="B4" s="361"/>
      <c r="C4" s="291"/>
      <c r="D4" s="211"/>
      <c r="E4" s="369" t="s">
        <v>9</v>
      </c>
      <c r="F4" s="274"/>
      <c r="G4" s="234" t="s">
        <v>10</v>
      </c>
      <c r="H4" s="276"/>
      <c r="I4" s="304"/>
      <c r="J4" s="304"/>
    </row>
    <row r="5" spans="2:10" ht="21" customHeight="1" x14ac:dyDescent="0.25">
      <c r="B5" s="434" t="s">
        <v>70</v>
      </c>
      <c r="C5" s="367">
        <v>1029304871.3099999</v>
      </c>
      <c r="D5" s="368"/>
      <c r="E5" s="435">
        <v>111225339.54000001</v>
      </c>
      <c r="F5" s="436"/>
      <c r="G5" s="435">
        <v>111225339.54000001</v>
      </c>
      <c r="H5" s="436"/>
      <c r="I5" s="433">
        <v>100</v>
      </c>
      <c r="J5" s="433"/>
    </row>
    <row r="6" spans="2:10" ht="21" customHeight="1" x14ac:dyDescent="0.25">
      <c r="B6" s="28" t="s">
        <v>71</v>
      </c>
      <c r="C6" s="428">
        <v>0</v>
      </c>
      <c r="D6" s="429"/>
      <c r="E6" s="430">
        <v>873839194.22000003</v>
      </c>
      <c r="F6" s="431"/>
      <c r="G6" s="432">
        <v>435331316.31999999</v>
      </c>
      <c r="H6" s="431"/>
      <c r="I6" s="427">
        <v>50</v>
      </c>
      <c r="J6" s="427"/>
    </row>
    <row r="7" spans="2:10" ht="21" customHeight="1" thickBot="1" x14ac:dyDescent="0.3">
      <c r="B7" s="52" t="s">
        <v>72</v>
      </c>
      <c r="C7" s="313">
        <v>0</v>
      </c>
      <c r="D7" s="314"/>
      <c r="E7" s="315">
        <v>479967889.91000003</v>
      </c>
      <c r="F7" s="316"/>
      <c r="G7" s="317">
        <v>270688530.74000001</v>
      </c>
      <c r="H7" s="316"/>
      <c r="I7" s="183">
        <v>56</v>
      </c>
      <c r="J7" s="183"/>
    </row>
    <row r="8" spans="2:10" ht="34.5" customHeight="1" thickBot="1" x14ac:dyDescent="0.3">
      <c r="B8" s="53" t="s">
        <v>5</v>
      </c>
      <c r="C8" s="310">
        <f>SUM(C5:C7)</f>
        <v>1029304871.3099999</v>
      </c>
      <c r="D8" s="311"/>
      <c r="E8" s="312">
        <f>SUM(E6:E7)</f>
        <v>1353807084.1300001</v>
      </c>
      <c r="F8" s="302"/>
      <c r="G8" s="312">
        <f>SUM(G6:G7)</f>
        <v>706019847.05999994</v>
      </c>
      <c r="H8" s="311"/>
      <c r="I8" s="184"/>
      <c r="J8" s="184"/>
    </row>
    <row r="9" spans="2:10" ht="21" customHeight="1" thickBot="1" x14ac:dyDescent="0.3">
      <c r="B9" s="51"/>
      <c r="C9" s="191"/>
      <c r="D9" s="192"/>
      <c r="E9" s="192"/>
      <c r="F9" s="192"/>
      <c r="G9" s="192"/>
      <c r="H9" s="192"/>
    </row>
    <row r="10" spans="2:10" ht="20.100000000000001" customHeight="1" thickBot="1" x14ac:dyDescent="0.3">
      <c r="B10" s="27" t="s">
        <v>40</v>
      </c>
      <c r="C10" s="362">
        <v>10270647.359999999</v>
      </c>
      <c r="D10" s="363"/>
      <c r="E10" s="364">
        <v>9090548.5500000007</v>
      </c>
      <c r="F10" s="363"/>
      <c r="G10" s="362">
        <v>6195927.0700000003</v>
      </c>
      <c r="H10" s="363"/>
      <c r="I10" s="194">
        <v>0.68159999999999998</v>
      </c>
      <c r="J10" s="185"/>
    </row>
    <row r="11" spans="2:10" ht="20.100000000000001" customHeight="1" thickBot="1" x14ac:dyDescent="0.3">
      <c r="B11" s="22" t="s">
        <v>41</v>
      </c>
      <c r="C11" s="365">
        <v>12309397.92</v>
      </c>
      <c r="D11" s="366"/>
      <c r="E11" s="324">
        <v>3072958.67</v>
      </c>
      <c r="F11" s="325"/>
      <c r="G11" s="324">
        <v>2958151.42</v>
      </c>
      <c r="H11" s="325"/>
      <c r="I11" s="170">
        <v>96</v>
      </c>
      <c r="J11" s="186">
        <v>24</v>
      </c>
    </row>
    <row r="12" spans="2:10" ht="20.100000000000001" customHeight="1" thickBot="1" x14ac:dyDescent="0.3">
      <c r="B12" s="22" t="s">
        <v>42</v>
      </c>
      <c r="C12" s="441">
        <v>85809124.930000007</v>
      </c>
      <c r="D12" s="442"/>
      <c r="E12" s="326">
        <v>8104311.4699999997</v>
      </c>
      <c r="F12" s="327"/>
      <c r="G12" s="326">
        <v>8104312.4699999997</v>
      </c>
      <c r="H12" s="327"/>
      <c r="I12" s="195">
        <v>100</v>
      </c>
      <c r="J12" s="150"/>
    </row>
    <row r="13" spans="2:10" ht="20.100000000000001" customHeight="1" thickBot="1" x14ac:dyDescent="0.3">
      <c r="B13" s="22" t="s">
        <v>43</v>
      </c>
      <c r="C13" s="328">
        <v>54505936.859999999</v>
      </c>
      <c r="D13" s="329"/>
      <c r="E13" s="328">
        <v>5566871.8600000003</v>
      </c>
      <c r="F13" s="329"/>
      <c r="G13" s="328">
        <f>E13</f>
        <v>5566871.8600000003</v>
      </c>
      <c r="H13" s="329"/>
      <c r="I13" s="151">
        <v>1</v>
      </c>
      <c r="J13" s="150">
        <v>10.210000000000001</v>
      </c>
    </row>
    <row r="14" spans="2:10" ht="20.100000000000001" customHeight="1" thickBot="1" x14ac:dyDescent="0.3">
      <c r="B14" s="22" t="s">
        <v>44</v>
      </c>
      <c r="C14" s="330">
        <v>16596734.92</v>
      </c>
      <c r="D14" s="347"/>
      <c r="E14" s="330">
        <v>5640908.4000000004</v>
      </c>
      <c r="F14" s="347"/>
      <c r="G14" s="330">
        <v>4057438.46</v>
      </c>
      <c r="H14" s="331"/>
      <c r="I14" s="165">
        <f>G14/E14</f>
        <v>0.71928813096840927</v>
      </c>
      <c r="J14" s="196">
        <f>G14/C14</f>
        <v>0.24447208921259314</v>
      </c>
    </row>
    <row r="15" spans="2:10" ht="20.100000000000001" customHeight="1" thickBot="1" x14ac:dyDescent="0.3">
      <c r="B15" s="22" t="s">
        <v>45</v>
      </c>
      <c r="C15" s="332">
        <v>20084782.57</v>
      </c>
      <c r="D15" s="348"/>
      <c r="E15" s="332">
        <v>30326381.09</v>
      </c>
      <c r="F15" s="348"/>
      <c r="G15" s="332">
        <v>9849494.1999999993</v>
      </c>
      <c r="H15" s="333"/>
      <c r="I15" s="150"/>
      <c r="J15" s="164"/>
    </row>
    <row r="16" spans="2:10" ht="20.100000000000001" customHeight="1" thickBot="1" x14ac:dyDescent="0.3">
      <c r="B16" s="22" t="s">
        <v>46</v>
      </c>
      <c r="C16" s="332">
        <v>89934633.930000007</v>
      </c>
      <c r="D16" s="348"/>
      <c r="E16" s="332">
        <v>8502967.0999999996</v>
      </c>
      <c r="F16" s="348"/>
      <c r="G16" s="332">
        <v>8502967.0999999996</v>
      </c>
      <c r="H16" s="333"/>
      <c r="I16" s="198">
        <v>1</v>
      </c>
      <c r="J16" s="197" t="s">
        <v>88</v>
      </c>
    </row>
    <row r="17" spans="2:10" ht="20.100000000000001" customHeight="1" thickBot="1" x14ac:dyDescent="0.3">
      <c r="B17" s="22" t="s">
        <v>47</v>
      </c>
      <c r="C17" s="332">
        <v>57730402.670000002</v>
      </c>
      <c r="D17" s="348"/>
      <c r="E17" s="332">
        <v>157472596.19</v>
      </c>
      <c r="F17" s="348"/>
      <c r="G17" s="332">
        <v>8151237.9500000002</v>
      </c>
      <c r="H17" s="333"/>
      <c r="I17" s="150"/>
      <c r="J17" s="164"/>
    </row>
    <row r="18" spans="2:10" ht="20.100000000000001" customHeight="1" thickBot="1" x14ac:dyDescent="0.3">
      <c r="B18" s="22" t="s">
        <v>48</v>
      </c>
      <c r="C18" s="332">
        <v>10002800.65</v>
      </c>
      <c r="D18" s="348"/>
      <c r="E18" s="332">
        <v>7306363.1299999999</v>
      </c>
      <c r="F18" s="348"/>
      <c r="G18" s="332">
        <v>5284424.8899999997</v>
      </c>
      <c r="H18" s="333"/>
      <c r="I18" s="152">
        <v>0.72330000000000005</v>
      </c>
      <c r="J18" s="197">
        <v>0.52829999999999999</v>
      </c>
    </row>
    <row r="19" spans="2:10" ht="20.100000000000001" customHeight="1" thickBot="1" x14ac:dyDescent="0.3">
      <c r="B19" s="22" t="s">
        <v>49</v>
      </c>
      <c r="C19" s="375">
        <v>11211343.26</v>
      </c>
      <c r="D19" s="334"/>
      <c r="E19" s="332">
        <v>3205627.54</v>
      </c>
      <c r="F19" s="349"/>
      <c r="G19" s="332">
        <v>2792385.91</v>
      </c>
      <c r="H19" s="334"/>
      <c r="I19" s="150">
        <v>87.1</v>
      </c>
      <c r="J19" s="164">
        <v>28.59</v>
      </c>
    </row>
    <row r="20" spans="2:10" ht="20.100000000000001" customHeight="1" thickBot="1" x14ac:dyDescent="0.3">
      <c r="B20" s="22" t="s">
        <v>50</v>
      </c>
      <c r="C20" s="357">
        <v>31284778.949999999</v>
      </c>
      <c r="D20" s="358"/>
      <c r="E20" s="350">
        <v>23306195.890000001</v>
      </c>
      <c r="F20" s="351"/>
      <c r="G20" s="335">
        <v>12421910.609999999</v>
      </c>
      <c r="H20" s="336"/>
      <c r="I20" s="187"/>
      <c r="J20" s="181"/>
    </row>
    <row r="21" spans="2:10" ht="20.100000000000001" customHeight="1" thickBot="1" x14ac:dyDescent="0.3">
      <c r="B21" s="22" t="s">
        <v>51</v>
      </c>
      <c r="C21" s="357">
        <v>35783964.619999997</v>
      </c>
      <c r="D21" s="370"/>
      <c r="E21" s="352">
        <v>41717370.189999998</v>
      </c>
      <c r="F21" s="353"/>
      <c r="G21" s="337">
        <v>3753242.68</v>
      </c>
      <c r="H21" s="338"/>
      <c r="I21" s="187"/>
      <c r="J21" s="181"/>
    </row>
    <row r="22" spans="2:10" ht="20.100000000000001" customHeight="1" thickBot="1" x14ac:dyDescent="0.3">
      <c r="B22" s="22" t="s">
        <v>52</v>
      </c>
      <c r="C22" s="357">
        <v>4924483.91</v>
      </c>
      <c r="D22" s="370"/>
      <c r="E22" s="354">
        <v>1149210.47</v>
      </c>
      <c r="F22" s="355"/>
      <c r="G22" s="335">
        <v>872609.37</v>
      </c>
      <c r="H22" s="336"/>
      <c r="I22" s="187">
        <v>76</v>
      </c>
      <c r="J22" s="181">
        <v>18</v>
      </c>
    </row>
    <row r="23" spans="2:10" ht="20.100000000000001" customHeight="1" thickBot="1" x14ac:dyDescent="0.3">
      <c r="B23" s="22" t="s">
        <v>53</v>
      </c>
      <c r="C23" s="374">
        <v>90119524.359999999</v>
      </c>
      <c r="D23" s="331"/>
      <c r="E23" s="339">
        <v>8990342.3300000001</v>
      </c>
      <c r="F23" s="339"/>
      <c r="G23" s="339">
        <v>8990342.3300000001</v>
      </c>
      <c r="H23" s="339"/>
      <c r="I23" s="154">
        <v>100</v>
      </c>
      <c r="J23" s="153"/>
    </row>
    <row r="24" spans="2:10" ht="20.100000000000001" customHeight="1" thickBot="1" x14ac:dyDescent="0.3">
      <c r="B24" s="22" t="s">
        <v>54</v>
      </c>
      <c r="C24" s="345">
        <f>[1]GELİR!C32</f>
        <v>40190373.699999996</v>
      </c>
      <c r="D24" s="346"/>
      <c r="E24" s="345">
        <f>[1]GELİR!D32</f>
        <v>64491903.109999999</v>
      </c>
      <c r="F24" s="346"/>
      <c r="G24" s="340">
        <f>[1]GELİR!F32</f>
        <v>23632677.640000001</v>
      </c>
      <c r="H24" s="341"/>
      <c r="I24" s="165">
        <f>[1]GELİR!H32</f>
        <v>0</v>
      </c>
      <c r="J24" s="165">
        <f>[1]GELİR!I32</f>
        <v>0</v>
      </c>
    </row>
    <row r="25" spans="2:10" ht="20.100000000000001" customHeight="1" thickBot="1" x14ac:dyDescent="0.3">
      <c r="B25" s="22" t="s">
        <v>55</v>
      </c>
      <c r="C25" s="357">
        <v>15760492.08</v>
      </c>
      <c r="D25" s="358"/>
      <c r="E25" s="324">
        <v>9494028.0199999996</v>
      </c>
      <c r="F25" s="342"/>
      <c r="G25" s="324">
        <v>4603356.24</v>
      </c>
      <c r="H25" s="342"/>
      <c r="I25" s="186">
        <v>48.48</v>
      </c>
      <c r="J25" s="170">
        <v>23</v>
      </c>
    </row>
    <row r="26" spans="2:10" ht="20.100000000000001" customHeight="1" thickBot="1" x14ac:dyDescent="0.3">
      <c r="B26" s="22" t="s">
        <v>56</v>
      </c>
      <c r="C26" s="443">
        <v>59340741.640000001</v>
      </c>
      <c r="D26" s="444"/>
      <c r="E26" s="445">
        <v>45689598.350000001</v>
      </c>
      <c r="F26" s="446"/>
      <c r="G26" s="445">
        <v>27650931.98</v>
      </c>
      <c r="H26" s="446"/>
      <c r="I26" s="186"/>
      <c r="J26" s="181"/>
    </row>
    <row r="27" spans="2:10" ht="20.100000000000001" customHeight="1" thickBot="1" x14ac:dyDescent="0.3">
      <c r="B27" s="68" t="s">
        <v>57</v>
      </c>
      <c r="C27" s="357">
        <v>0</v>
      </c>
      <c r="D27" s="358"/>
      <c r="E27" s="372">
        <v>64708184.619999997</v>
      </c>
      <c r="F27" s="373"/>
      <c r="G27" s="372">
        <v>27510949.969999999</v>
      </c>
      <c r="H27" s="373"/>
      <c r="I27" s="199">
        <f>G27/E27</f>
        <v>0.42515409961751449</v>
      </c>
      <c r="J27" s="168"/>
    </row>
    <row r="28" spans="2:10" ht="20.100000000000001" customHeight="1" thickBot="1" x14ac:dyDescent="0.3">
      <c r="B28" s="68" t="s">
        <v>58</v>
      </c>
      <c r="C28" s="356" t="s">
        <v>90</v>
      </c>
      <c r="D28" s="356"/>
      <c r="E28" s="318">
        <v>39437659.369999997</v>
      </c>
      <c r="F28" s="318"/>
      <c r="G28" s="318">
        <v>16605155.109999999</v>
      </c>
      <c r="H28" s="318"/>
      <c r="I28" s="200">
        <v>0.42</v>
      </c>
      <c r="J28" s="201">
        <v>20</v>
      </c>
    </row>
    <row r="29" spans="2:10" ht="20.100000000000001" customHeight="1" thickBot="1" x14ac:dyDescent="0.3">
      <c r="B29" s="68" t="s">
        <v>59</v>
      </c>
      <c r="C29" s="357">
        <v>0</v>
      </c>
      <c r="D29" s="358"/>
      <c r="E29" s="343">
        <v>77566271.340000004</v>
      </c>
      <c r="F29" s="344"/>
      <c r="G29" s="319">
        <v>37381315.079999998</v>
      </c>
      <c r="H29" s="320"/>
      <c r="I29" s="188">
        <v>0.48</v>
      </c>
      <c r="J29" s="166"/>
    </row>
    <row r="30" spans="2:10" ht="20.100000000000001" customHeight="1" thickBot="1" x14ac:dyDescent="0.3">
      <c r="B30" s="68" t="s">
        <v>60</v>
      </c>
      <c r="C30" s="357">
        <v>0</v>
      </c>
      <c r="D30" s="358"/>
      <c r="E30" s="318">
        <v>64261602.780000001</v>
      </c>
      <c r="F30" s="318"/>
      <c r="G30" s="318">
        <v>33184788.260000002</v>
      </c>
      <c r="H30" s="318"/>
      <c r="I30" s="155">
        <f>(G30/E30)</f>
        <v>0.51640150298784693</v>
      </c>
      <c r="J30" s="166"/>
    </row>
    <row r="31" spans="2:10" ht="20.100000000000001" customHeight="1" thickBot="1" x14ac:dyDescent="0.3">
      <c r="B31" s="68" t="s">
        <v>61</v>
      </c>
      <c r="C31" s="357">
        <v>0</v>
      </c>
      <c r="D31" s="358"/>
      <c r="E31" s="321">
        <v>75683866.140000001</v>
      </c>
      <c r="F31" s="321"/>
      <c r="G31" s="321">
        <v>39772406.170000002</v>
      </c>
      <c r="H31" s="321"/>
      <c r="I31" s="202">
        <v>0.53</v>
      </c>
      <c r="J31" s="166"/>
    </row>
    <row r="32" spans="2:10" ht="20.100000000000001" customHeight="1" thickBot="1" x14ac:dyDescent="0.3">
      <c r="B32" s="68" t="s">
        <v>73</v>
      </c>
      <c r="C32" s="313">
        <v>0</v>
      </c>
      <c r="D32" s="359"/>
      <c r="E32" s="322">
        <v>51204230.520000003</v>
      </c>
      <c r="F32" s="323"/>
      <c r="G32" s="322">
        <v>21798158.510000002</v>
      </c>
      <c r="H32" s="323"/>
      <c r="I32" s="156">
        <v>42.58</v>
      </c>
      <c r="J32" s="157">
        <v>42.58</v>
      </c>
    </row>
    <row r="33" spans="2:10" ht="42" customHeight="1" thickBot="1" x14ac:dyDescent="0.3">
      <c r="B33" s="23" t="s">
        <v>5</v>
      </c>
      <c r="C33" s="308">
        <f>SUM(C10:C32)</f>
        <v>645860164.33000004</v>
      </c>
      <c r="D33" s="309"/>
      <c r="E33" s="308">
        <f>SUM(E10:E32)</f>
        <v>805989997.13</v>
      </c>
      <c r="F33" s="309"/>
      <c r="G33" s="308">
        <f>SUM(G10:G32)</f>
        <v>319641055.27999997</v>
      </c>
      <c r="H33" s="309"/>
      <c r="I33" s="167"/>
      <c r="J33" s="167"/>
    </row>
    <row r="34" spans="2:10" ht="15.75" thickBot="1" x14ac:dyDescent="0.3">
      <c r="C34" s="193"/>
      <c r="D34" s="192"/>
      <c r="E34" s="192"/>
      <c r="F34" s="192"/>
      <c r="G34" s="192"/>
      <c r="H34" s="192"/>
    </row>
    <row r="35" spans="2:10" ht="57" customHeight="1" thickBot="1" x14ac:dyDescent="0.3">
      <c r="B35" s="3" t="s">
        <v>15</v>
      </c>
      <c r="C35" s="301">
        <f>SUM(C8+C33)</f>
        <v>1675165035.6399999</v>
      </c>
      <c r="D35" s="302"/>
      <c r="E35" s="301">
        <f t="shared" ref="E35" si="0">SUM(E8+E33)</f>
        <v>2159797081.2600002</v>
      </c>
      <c r="F35" s="302"/>
      <c r="G35" s="301">
        <f t="shared" ref="G35" si="1">SUM(G8+G33)</f>
        <v>1025660902.3399999</v>
      </c>
      <c r="H35" s="302"/>
      <c r="I35" s="184"/>
      <c r="J35" s="184"/>
    </row>
  </sheetData>
  <mergeCells count="95">
    <mergeCell ref="B2:I2"/>
    <mergeCell ref="C26:D26"/>
    <mergeCell ref="C27:D27"/>
    <mergeCell ref="E26:F26"/>
    <mergeCell ref="E27:F27"/>
    <mergeCell ref="G26:H26"/>
    <mergeCell ref="G27:H27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I3:I4"/>
    <mergeCell ref="C12:D12"/>
    <mergeCell ref="C13:D13"/>
    <mergeCell ref="C14:D14"/>
    <mergeCell ref="C15:D15"/>
    <mergeCell ref="C5:D5"/>
    <mergeCell ref="E5:F5"/>
    <mergeCell ref="G5:H5"/>
    <mergeCell ref="B3:B4"/>
    <mergeCell ref="C10:D10"/>
    <mergeCell ref="E10:F10"/>
    <mergeCell ref="G10:H10"/>
    <mergeCell ref="C11:D11"/>
    <mergeCell ref="C6:D6"/>
    <mergeCell ref="E6:F6"/>
    <mergeCell ref="G6:H6"/>
    <mergeCell ref="E4:F4"/>
    <mergeCell ref="G4:H4"/>
    <mergeCell ref="C28:D28"/>
    <mergeCell ref="C29:D29"/>
    <mergeCell ref="C30:D30"/>
    <mergeCell ref="C31:D31"/>
    <mergeCell ref="C32:D32"/>
    <mergeCell ref="E31:F31"/>
    <mergeCell ref="E32:F32"/>
    <mergeCell ref="C33:D33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24:H24"/>
    <mergeCell ref="G25:H25"/>
    <mergeCell ref="E28:F28"/>
    <mergeCell ref="E29:F29"/>
    <mergeCell ref="E30:F30"/>
    <mergeCell ref="E24:F24"/>
    <mergeCell ref="E25:F25"/>
    <mergeCell ref="G31:H31"/>
    <mergeCell ref="G32:H32"/>
    <mergeCell ref="E33:F33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C35:D35"/>
    <mergeCell ref="E35:F35"/>
    <mergeCell ref="G35:H35"/>
    <mergeCell ref="J3:J4"/>
    <mergeCell ref="C3:D4"/>
    <mergeCell ref="E3:H3"/>
    <mergeCell ref="G33:H33"/>
    <mergeCell ref="C8:D8"/>
    <mergeCell ref="E8:F8"/>
    <mergeCell ref="G8:H8"/>
    <mergeCell ref="C7:D7"/>
    <mergeCell ref="E7:F7"/>
    <mergeCell ref="G7:H7"/>
    <mergeCell ref="G28:H28"/>
    <mergeCell ref="G29:H29"/>
    <mergeCell ref="G30:H30"/>
  </mergeCells>
  <pageMargins left="0.39370078740157483" right="0" top="0" bottom="0" header="0" footer="0"/>
  <pageSetup paperSize="9" scale="80" orientation="portrait" r:id="rId1"/>
  <ignoredErrors>
    <ignoredError sqref="E8:H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opLeftCell="A16" workbookViewId="0">
      <selection activeCell="B2" sqref="B2:I2"/>
    </sheetView>
  </sheetViews>
  <sheetFormatPr defaultRowHeight="15" x14ac:dyDescent="0.25"/>
  <cols>
    <col min="1" max="1" width="6.7109375" customWidth="1"/>
    <col min="2" max="2" width="23.7109375" customWidth="1"/>
    <col min="3" max="3" width="10.42578125" customWidth="1"/>
    <col min="4" max="4" width="3.42578125" customWidth="1"/>
    <col min="5" max="5" width="12.28515625" customWidth="1"/>
    <col min="6" max="6" width="3.85546875" customWidth="1"/>
    <col min="7" max="7" width="7.5703125" customWidth="1"/>
    <col min="8" max="8" width="5.28515625" customWidth="1"/>
  </cols>
  <sheetData>
    <row r="2" spans="2:9" ht="24.75" customHeight="1" x14ac:dyDescent="0.25">
      <c r="B2" s="395" t="s">
        <v>92</v>
      </c>
      <c r="C2" s="395"/>
      <c r="D2" s="395"/>
      <c r="E2" s="395"/>
      <c r="F2" s="395"/>
      <c r="G2" s="396"/>
      <c r="H2" s="396"/>
      <c r="I2" s="396"/>
    </row>
    <row r="3" spans="2:9" ht="15.75" thickBot="1" x14ac:dyDescent="0.3"/>
    <row r="4" spans="2:9" ht="22.5" customHeight="1" x14ac:dyDescent="0.25">
      <c r="B4" s="42" t="s">
        <v>62</v>
      </c>
      <c r="C4" s="390" t="s">
        <v>63</v>
      </c>
      <c r="D4" s="391"/>
      <c r="E4" s="387" t="s">
        <v>64</v>
      </c>
      <c r="F4" s="388"/>
      <c r="G4" s="387" t="s">
        <v>65</v>
      </c>
      <c r="H4" s="387"/>
      <c r="I4" s="37" t="s">
        <v>5</v>
      </c>
    </row>
    <row r="5" spans="2:9" ht="19.5" customHeight="1" x14ac:dyDescent="0.25">
      <c r="B5" s="43" t="s">
        <v>66</v>
      </c>
      <c r="C5" s="392">
        <v>5914</v>
      </c>
      <c r="D5" s="393"/>
      <c r="E5" s="389">
        <v>935</v>
      </c>
      <c r="F5" s="389"/>
      <c r="G5" s="389">
        <v>1357</v>
      </c>
      <c r="H5" s="389"/>
      <c r="I5" s="81">
        <f>SUM(C5:H5)</f>
        <v>8206</v>
      </c>
    </row>
    <row r="6" spans="2:9" ht="19.5" customHeight="1" x14ac:dyDescent="0.25">
      <c r="B6" s="43" t="s">
        <v>67</v>
      </c>
      <c r="C6" s="392">
        <v>5459</v>
      </c>
      <c r="D6" s="393"/>
      <c r="E6" s="389">
        <v>2311</v>
      </c>
      <c r="F6" s="389"/>
      <c r="G6" s="389">
        <v>917</v>
      </c>
      <c r="H6" s="389"/>
      <c r="I6" s="81">
        <f t="shared" ref="I6:I7" si="0">SUM(C6:H6)</f>
        <v>8687</v>
      </c>
    </row>
    <row r="7" spans="2:9" ht="27.75" customHeight="1" thickBot="1" x14ac:dyDescent="0.3">
      <c r="B7" s="44" t="s">
        <v>5</v>
      </c>
      <c r="C7" s="385">
        <f>SUM(C5:C6)</f>
        <v>11373</v>
      </c>
      <c r="D7" s="386"/>
      <c r="E7" s="385">
        <f t="shared" ref="E7" si="1">SUM(E5:E6)</f>
        <v>3246</v>
      </c>
      <c r="F7" s="386"/>
      <c r="G7" s="385">
        <f t="shared" ref="G7" si="2">SUM(G5:G6)</f>
        <v>2274</v>
      </c>
      <c r="H7" s="386"/>
      <c r="I7" s="96">
        <f t="shared" si="0"/>
        <v>16893</v>
      </c>
    </row>
    <row r="8" spans="2:9" ht="15.75" thickBot="1" x14ac:dyDescent="0.3">
      <c r="B8" s="24"/>
      <c r="C8" s="82"/>
      <c r="D8" s="82"/>
      <c r="E8" s="82"/>
      <c r="F8" s="82"/>
      <c r="G8" s="83"/>
      <c r="H8" s="83"/>
      <c r="I8" s="83"/>
    </row>
    <row r="9" spans="2:9" ht="16.5" thickBot="1" x14ac:dyDescent="0.3">
      <c r="B9" s="62" t="s">
        <v>57</v>
      </c>
      <c r="C9" s="376">
        <v>743</v>
      </c>
      <c r="D9" s="376"/>
      <c r="E9" s="376">
        <v>688</v>
      </c>
      <c r="F9" s="376"/>
      <c r="G9" s="376">
        <v>276</v>
      </c>
      <c r="H9" s="376"/>
      <c r="I9" s="89">
        <f>SUM(C9:H9)</f>
        <v>1707</v>
      </c>
    </row>
    <row r="10" spans="2:9" ht="16.5" thickBot="1" x14ac:dyDescent="0.3">
      <c r="B10" s="87" t="s">
        <v>58</v>
      </c>
      <c r="C10" s="380">
        <v>663</v>
      </c>
      <c r="D10" s="380"/>
      <c r="E10" s="380">
        <v>540</v>
      </c>
      <c r="F10" s="380"/>
      <c r="G10" s="380">
        <v>135</v>
      </c>
      <c r="H10" s="380"/>
      <c r="I10" s="89">
        <f t="shared" ref="I10:I31" si="3">SUM(C10:H10)</f>
        <v>1338</v>
      </c>
    </row>
    <row r="11" spans="2:9" ht="15.75" thickBot="1" x14ac:dyDescent="0.3">
      <c r="B11" s="87" t="s">
        <v>59</v>
      </c>
      <c r="C11" s="378">
        <v>1346</v>
      </c>
      <c r="D11" s="378"/>
      <c r="E11" s="378">
        <v>985</v>
      </c>
      <c r="F11" s="378"/>
      <c r="G11" s="378">
        <v>230</v>
      </c>
      <c r="H11" s="378"/>
      <c r="I11" s="89">
        <f t="shared" si="3"/>
        <v>2561</v>
      </c>
    </row>
    <row r="12" spans="2:9" ht="15.75" thickBot="1" x14ac:dyDescent="0.3">
      <c r="B12" s="87" t="s">
        <v>60</v>
      </c>
      <c r="C12" s="394">
        <v>1743</v>
      </c>
      <c r="D12" s="394"/>
      <c r="E12" s="381">
        <v>643</v>
      </c>
      <c r="F12" s="381"/>
      <c r="G12" s="379">
        <v>184</v>
      </c>
      <c r="H12" s="379"/>
      <c r="I12" s="89">
        <f t="shared" si="3"/>
        <v>2570</v>
      </c>
    </row>
    <row r="13" spans="2:9" ht="16.5" thickBot="1" x14ac:dyDescent="0.3">
      <c r="B13" s="87" t="s">
        <v>61</v>
      </c>
      <c r="C13" s="380">
        <v>1032</v>
      </c>
      <c r="D13" s="380"/>
      <c r="E13" s="380">
        <v>1108</v>
      </c>
      <c r="F13" s="380"/>
      <c r="G13" s="380">
        <v>253</v>
      </c>
      <c r="H13" s="380"/>
      <c r="I13" s="89">
        <f t="shared" si="3"/>
        <v>2393</v>
      </c>
    </row>
    <row r="14" spans="2:9" ht="16.5" thickBot="1" x14ac:dyDescent="0.3">
      <c r="B14" s="87" t="s">
        <v>73</v>
      </c>
      <c r="C14" s="377">
        <v>543</v>
      </c>
      <c r="D14" s="377"/>
      <c r="E14" s="377">
        <v>278</v>
      </c>
      <c r="F14" s="377"/>
      <c r="G14" s="377">
        <v>181</v>
      </c>
      <c r="H14" s="377"/>
      <c r="I14" s="89">
        <f t="shared" si="3"/>
        <v>1002</v>
      </c>
    </row>
    <row r="15" spans="2:9" ht="16.5" thickBot="1" x14ac:dyDescent="0.3">
      <c r="B15" s="87" t="s">
        <v>40</v>
      </c>
      <c r="C15" s="377">
        <v>210</v>
      </c>
      <c r="D15" s="377"/>
      <c r="E15" s="377">
        <v>269</v>
      </c>
      <c r="F15" s="377"/>
      <c r="G15" s="377">
        <v>62</v>
      </c>
      <c r="H15" s="377"/>
      <c r="I15" s="89">
        <f t="shared" si="3"/>
        <v>541</v>
      </c>
    </row>
    <row r="16" spans="2:9" ht="16.5" thickBot="1" x14ac:dyDescent="0.3">
      <c r="B16" s="87" t="s">
        <v>41</v>
      </c>
      <c r="C16" s="377">
        <v>52</v>
      </c>
      <c r="D16" s="377"/>
      <c r="E16" s="377">
        <v>124</v>
      </c>
      <c r="F16" s="377"/>
      <c r="G16" s="377">
        <v>14</v>
      </c>
      <c r="H16" s="377"/>
      <c r="I16" s="89">
        <f t="shared" si="3"/>
        <v>190</v>
      </c>
    </row>
    <row r="17" spans="2:9" ht="15.75" thickBot="1" x14ac:dyDescent="0.3">
      <c r="B17" s="87" t="s">
        <v>42</v>
      </c>
      <c r="C17" s="253">
        <v>0</v>
      </c>
      <c r="D17" s="253"/>
      <c r="E17" s="253">
        <v>0</v>
      </c>
      <c r="F17" s="253"/>
      <c r="G17" s="253">
        <v>0</v>
      </c>
      <c r="H17" s="253"/>
      <c r="I17" s="89">
        <f t="shared" si="3"/>
        <v>0</v>
      </c>
    </row>
    <row r="18" spans="2:9" ht="15.75" thickBot="1" x14ac:dyDescent="0.3">
      <c r="B18" s="87" t="s">
        <v>43</v>
      </c>
      <c r="C18" s="253">
        <v>0</v>
      </c>
      <c r="D18" s="253"/>
      <c r="E18" s="253">
        <v>0</v>
      </c>
      <c r="F18" s="253"/>
      <c r="G18" s="253">
        <v>0</v>
      </c>
      <c r="H18" s="253"/>
      <c r="I18" s="89">
        <f t="shared" si="3"/>
        <v>0</v>
      </c>
    </row>
    <row r="19" spans="2:9" ht="16.5" thickBot="1" x14ac:dyDescent="0.3">
      <c r="B19" s="87" t="s">
        <v>44</v>
      </c>
      <c r="C19" s="377">
        <v>142</v>
      </c>
      <c r="D19" s="377"/>
      <c r="E19" s="377">
        <v>305</v>
      </c>
      <c r="F19" s="377"/>
      <c r="G19" s="377">
        <v>18</v>
      </c>
      <c r="H19" s="377"/>
      <c r="I19" s="89">
        <f t="shared" si="3"/>
        <v>465</v>
      </c>
    </row>
    <row r="20" spans="2:9" ht="16.5" thickBot="1" x14ac:dyDescent="0.3">
      <c r="B20" s="87" t="s">
        <v>45</v>
      </c>
      <c r="C20" s="377">
        <v>350</v>
      </c>
      <c r="D20" s="377"/>
      <c r="E20" s="377">
        <v>204</v>
      </c>
      <c r="F20" s="377"/>
      <c r="G20" s="377">
        <v>29</v>
      </c>
      <c r="H20" s="377"/>
      <c r="I20" s="89">
        <f t="shared" si="3"/>
        <v>583</v>
      </c>
    </row>
    <row r="21" spans="2:9" ht="15.75" thickBot="1" x14ac:dyDescent="0.3">
      <c r="B21" s="87" t="s">
        <v>46</v>
      </c>
      <c r="C21" s="253">
        <v>0</v>
      </c>
      <c r="D21" s="253"/>
      <c r="E21" s="253">
        <v>0</v>
      </c>
      <c r="F21" s="253"/>
      <c r="G21" s="253">
        <v>0</v>
      </c>
      <c r="H21" s="253"/>
      <c r="I21" s="89">
        <f t="shared" si="3"/>
        <v>0</v>
      </c>
    </row>
    <row r="22" spans="2:9" ht="15.75" thickBot="1" x14ac:dyDescent="0.3">
      <c r="B22" s="87" t="s">
        <v>47</v>
      </c>
      <c r="C22" s="253">
        <v>0</v>
      </c>
      <c r="D22" s="253"/>
      <c r="E22" s="253">
        <v>0</v>
      </c>
      <c r="F22" s="253"/>
      <c r="G22" s="253">
        <v>0</v>
      </c>
      <c r="H22" s="253"/>
      <c r="I22" s="89">
        <f t="shared" si="3"/>
        <v>0</v>
      </c>
    </row>
    <row r="23" spans="2:9" ht="16.5" thickBot="1" x14ac:dyDescent="0.3">
      <c r="B23" s="87" t="s">
        <v>48</v>
      </c>
      <c r="C23" s="377">
        <v>189</v>
      </c>
      <c r="D23" s="377"/>
      <c r="E23" s="377">
        <v>132</v>
      </c>
      <c r="F23" s="377"/>
      <c r="G23" s="377">
        <v>14</v>
      </c>
      <c r="H23" s="377"/>
      <c r="I23" s="89">
        <f t="shared" si="3"/>
        <v>335</v>
      </c>
    </row>
    <row r="24" spans="2:9" ht="16.5" thickBot="1" x14ac:dyDescent="0.3">
      <c r="B24" s="87" t="s">
        <v>49</v>
      </c>
      <c r="C24" s="377">
        <v>85</v>
      </c>
      <c r="D24" s="377"/>
      <c r="E24" s="377">
        <v>174</v>
      </c>
      <c r="F24" s="377"/>
      <c r="G24" s="377">
        <v>15</v>
      </c>
      <c r="H24" s="377"/>
      <c r="I24" s="89">
        <f t="shared" si="3"/>
        <v>274</v>
      </c>
    </row>
    <row r="25" spans="2:9" ht="15.75" thickBot="1" x14ac:dyDescent="0.3">
      <c r="B25" s="87" t="s">
        <v>50</v>
      </c>
      <c r="C25" s="384">
        <v>390</v>
      </c>
      <c r="D25" s="384"/>
      <c r="E25" s="384">
        <v>415</v>
      </c>
      <c r="F25" s="384"/>
      <c r="G25" s="384">
        <v>110</v>
      </c>
      <c r="H25" s="384"/>
      <c r="I25" s="89">
        <f t="shared" si="3"/>
        <v>915</v>
      </c>
    </row>
    <row r="26" spans="2:9" ht="15.75" thickBot="1" x14ac:dyDescent="0.3">
      <c r="B26" s="87" t="s">
        <v>51</v>
      </c>
      <c r="C26" s="253">
        <v>0</v>
      </c>
      <c r="D26" s="253"/>
      <c r="E26" s="253">
        <v>0</v>
      </c>
      <c r="F26" s="253"/>
      <c r="G26" s="253">
        <v>0</v>
      </c>
      <c r="H26" s="253"/>
      <c r="I26" s="89">
        <f t="shared" si="3"/>
        <v>0</v>
      </c>
    </row>
    <row r="27" spans="2:9" ht="15.75" thickBot="1" x14ac:dyDescent="0.3">
      <c r="B27" s="87" t="s">
        <v>52</v>
      </c>
      <c r="C27" s="384">
        <v>20</v>
      </c>
      <c r="D27" s="384"/>
      <c r="E27" s="384">
        <v>35</v>
      </c>
      <c r="F27" s="384"/>
      <c r="G27" s="384">
        <v>6</v>
      </c>
      <c r="H27" s="384"/>
      <c r="I27" s="89">
        <f t="shared" si="3"/>
        <v>61</v>
      </c>
    </row>
    <row r="28" spans="2:9" ht="15.75" thickBot="1" x14ac:dyDescent="0.3">
      <c r="B28" s="87" t="s">
        <v>53</v>
      </c>
      <c r="C28" s="253">
        <v>0</v>
      </c>
      <c r="D28" s="253"/>
      <c r="E28" s="253">
        <v>0</v>
      </c>
      <c r="F28" s="253"/>
      <c r="G28" s="253">
        <v>0</v>
      </c>
      <c r="H28" s="253"/>
      <c r="I28" s="89">
        <f t="shared" si="3"/>
        <v>0</v>
      </c>
    </row>
    <row r="29" spans="2:9" ht="15.75" thickBot="1" x14ac:dyDescent="0.3">
      <c r="B29" s="87" t="s">
        <v>54</v>
      </c>
      <c r="C29" s="253">
        <v>827</v>
      </c>
      <c r="D29" s="253"/>
      <c r="E29" s="253">
        <v>413</v>
      </c>
      <c r="F29" s="253"/>
      <c r="G29" s="253">
        <v>146</v>
      </c>
      <c r="H29" s="253"/>
      <c r="I29" s="89">
        <f t="shared" si="3"/>
        <v>1386</v>
      </c>
    </row>
    <row r="30" spans="2:9" ht="16.5" thickBot="1" x14ac:dyDescent="0.3">
      <c r="B30" s="87" t="s">
        <v>55</v>
      </c>
      <c r="C30" s="377">
        <v>253</v>
      </c>
      <c r="D30" s="377"/>
      <c r="E30" s="377">
        <v>304</v>
      </c>
      <c r="F30" s="377"/>
      <c r="G30" s="377">
        <v>78</v>
      </c>
      <c r="H30" s="377"/>
      <c r="I30" s="89">
        <f t="shared" si="3"/>
        <v>635</v>
      </c>
    </row>
    <row r="31" spans="2:9" ht="16.5" thickBot="1" x14ac:dyDescent="0.3">
      <c r="B31" s="87" t="s">
        <v>56</v>
      </c>
      <c r="C31" s="377">
        <v>580</v>
      </c>
      <c r="D31" s="377"/>
      <c r="E31" s="377">
        <v>688</v>
      </c>
      <c r="F31" s="377"/>
      <c r="G31" s="377">
        <v>85</v>
      </c>
      <c r="H31" s="377"/>
      <c r="I31" s="89">
        <f t="shared" si="3"/>
        <v>1353</v>
      </c>
    </row>
    <row r="32" spans="2:9" ht="30.75" customHeight="1" thickBot="1" x14ac:dyDescent="0.3">
      <c r="B32" s="88" t="s">
        <v>5</v>
      </c>
      <c r="C32" s="397">
        <f>SUM(C9:C31)</f>
        <v>9168</v>
      </c>
      <c r="D32" s="397"/>
      <c r="E32" s="397">
        <f t="shared" ref="E32" si="4">SUM(E9:E31)</f>
        <v>7305</v>
      </c>
      <c r="F32" s="397"/>
      <c r="G32" s="397">
        <f t="shared" ref="G32" si="5">SUM(G9:G31)</f>
        <v>1836</v>
      </c>
      <c r="H32" s="397"/>
      <c r="I32" s="97">
        <f>SUM(C32:H32)</f>
        <v>18309</v>
      </c>
    </row>
    <row r="33" spans="2:9" ht="15.75" thickBot="1" x14ac:dyDescent="0.3">
      <c r="C33" s="83"/>
      <c r="D33" s="83"/>
      <c r="E33" s="83"/>
      <c r="F33" s="83"/>
      <c r="G33" s="83"/>
      <c r="H33" s="83"/>
      <c r="I33" s="84"/>
    </row>
    <row r="34" spans="2:9" ht="23.25" customHeight="1" thickBot="1" x14ac:dyDescent="0.3">
      <c r="B34" s="41" t="s">
        <v>15</v>
      </c>
      <c r="C34" s="382">
        <f>SUM(C7+C32)</f>
        <v>20541</v>
      </c>
      <c r="D34" s="383"/>
      <c r="E34" s="382">
        <f t="shared" ref="E34" si="6">SUM(E7+E32)</f>
        <v>10551</v>
      </c>
      <c r="F34" s="383"/>
      <c r="G34" s="382">
        <f t="shared" ref="G34" si="7">SUM(G7+G32)</f>
        <v>4110</v>
      </c>
      <c r="H34" s="383"/>
      <c r="I34" s="98">
        <f>SUM(I7+I32)</f>
        <v>35202</v>
      </c>
    </row>
  </sheetData>
  <mergeCells count="88">
    <mergeCell ref="B2:I2"/>
    <mergeCell ref="C30:D30"/>
    <mergeCell ref="C31:D31"/>
    <mergeCell ref="C32:D32"/>
    <mergeCell ref="C23:D23"/>
    <mergeCell ref="G29:H29"/>
    <mergeCell ref="G30:H30"/>
    <mergeCell ref="G31:H31"/>
    <mergeCell ref="G32:H32"/>
    <mergeCell ref="E30:F30"/>
    <mergeCell ref="E31:F31"/>
    <mergeCell ref="E32:F32"/>
    <mergeCell ref="E29:F29"/>
    <mergeCell ref="C25:D25"/>
    <mergeCell ref="C26:D26"/>
    <mergeCell ref="C27:D27"/>
    <mergeCell ref="G22:H22"/>
    <mergeCell ref="G23:H23"/>
    <mergeCell ref="E18:F18"/>
    <mergeCell ref="E19:F19"/>
    <mergeCell ref="E20:F20"/>
    <mergeCell ref="E21:F21"/>
    <mergeCell ref="E22:F22"/>
    <mergeCell ref="E23:F23"/>
    <mergeCell ref="G17:H17"/>
    <mergeCell ref="G18:H18"/>
    <mergeCell ref="G19:H19"/>
    <mergeCell ref="G20:H20"/>
    <mergeCell ref="G21:H21"/>
    <mergeCell ref="C11:D11"/>
    <mergeCell ref="C12:D12"/>
    <mergeCell ref="C13:D13"/>
    <mergeCell ref="C14:D14"/>
    <mergeCell ref="E17:F17"/>
    <mergeCell ref="C17:D17"/>
    <mergeCell ref="C18:D18"/>
    <mergeCell ref="C19:D19"/>
    <mergeCell ref="C20:D20"/>
    <mergeCell ref="C21:D21"/>
    <mergeCell ref="C22:D22"/>
    <mergeCell ref="C7:D7"/>
    <mergeCell ref="G10:H10"/>
    <mergeCell ref="C10:D10"/>
    <mergeCell ref="G7:H7"/>
    <mergeCell ref="E4:F4"/>
    <mergeCell ref="E5:F5"/>
    <mergeCell ref="E6:F6"/>
    <mergeCell ref="E7:F7"/>
    <mergeCell ref="G4:H4"/>
    <mergeCell ref="G5:H5"/>
    <mergeCell ref="G6:H6"/>
    <mergeCell ref="C4:D4"/>
    <mergeCell ref="C5:D5"/>
    <mergeCell ref="C6:D6"/>
    <mergeCell ref="C9:D9"/>
    <mergeCell ref="E9:F9"/>
    <mergeCell ref="C34:D34"/>
    <mergeCell ref="E34:F34"/>
    <mergeCell ref="G34:H34"/>
    <mergeCell ref="C24:D24"/>
    <mergeCell ref="E24:F24"/>
    <mergeCell ref="G24:H24"/>
    <mergeCell ref="G25:H25"/>
    <mergeCell ref="G26:H26"/>
    <mergeCell ref="G27:H27"/>
    <mergeCell ref="G28:H28"/>
    <mergeCell ref="C28:D28"/>
    <mergeCell ref="C29:D29"/>
    <mergeCell ref="E25:F25"/>
    <mergeCell ref="E26:F26"/>
    <mergeCell ref="E27:F27"/>
    <mergeCell ref="E28:F28"/>
    <mergeCell ref="G9:H9"/>
    <mergeCell ref="C16:D16"/>
    <mergeCell ref="E16:F16"/>
    <mergeCell ref="G16:H16"/>
    <mergeCell ref="G15:H15"/>
    <mergeCell ref="E15:F15"/>
    <mergeCell ref="C15:D15"/>
    <mergeCell ref="G11:H11"/>
    <mergeCell ref="G12:H12"/>
    <mergeCell ref="G13:H13"/>
    <mergeCell ref="G14:H14"/>
    <mergeCell ref="E10:F10"/>
    <mergeCell ref="E11:F11"/>
    <mergeCell ref="E12:F12"/>
    <mergeCell ref="E13:F13"/>
    <mergeCell ref="E14:F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pane ySplit="4" topLeftCell="A5" activePane="bottomLeft" state="frozen"/>
      <selection pane="bottomLeft" activeCell="B2" sqref="B2:I2"/>
    </sheetView>
  </sheetViews>
  <sheetFormatPr defaultRowHeight="15" x14ac:dyDescent="0.25"/>
  <cols>
    <col min="1" max="1" width="1.140625" customWidth="1"/>
    <col min="2" max="2" width="23.42578125" customWidth="1"/>
    <col min="3" max="3" width="9.28515625" customWidth="1"/>
    <col min="4" max="4" width="9.85546875" customWidth="1"/>
    <col min="5" max="5" width="11.140625" customWidth="1"/>
    <col min="6" max="6" width="10.5703125" customWidth="1"/>
    <col min="7" max="7" width="15.5703125" customWidth="1"/>
  </cols>
  <sheetData>
    <row r="2" spans="2:9" ht="45.75" customHeight="1" thickBot="1" x14ac:dyDescent="0.3">
      <c r="B2" s="404" t="s">
        <v>91</v>
      </c>
      <c r="C2" s="404"/>
      <c r="D2" s="404"/>
      <c r="E2" s="404"/>
      <c r="F2" s="404"/>
      <c r="G2" s="404"/>
      <c r="H2" s="404"/>
      <c r="I2" s="404"/>
    </row>
    <row r="3" spans="2:9" ht="38.25" x14ac:dyDescent="0.25">
      <c r="B3" s="398"/>
      <c r="C3" s="4" t="s">
        <v>17</v>
      </c>
      <c r="D3" s="5" t="s">
        <v>18</v>
      </c>
      <c r="E3" s="400" t="s">
        <v>5</v>
      </c>
      <c r="F3" s="6" t="s">
        <v>19</v>
      </c>
      <c r="G3" s="21" t="s">
        <v>20</v>
      </c>
      <c r="H3" s="402" t="s">
        <v>5</v>
      </c>
      <c r="I3" s="403" t="s">
        <v>15</v>
      </c>
    </row>
    <row r="4" spans="2:9" ht="15.75" thickBot="1" x14ac:dyDescent="0.3">
      <c r="B4" s="399"/>
      <c r="C4" s="7" t="s">
        <v>21</v>
      </c>
      <c r="D4" s="8" t="s">
        <v>21</v>
      </c>
      <c r="E4" s="401"/>
      <c r="F4" s="7" t="s">
        <v>21</v>
      </c>
      <c r="G4" s="8" t="s">
        <v>21</v>
      </c>
      <c r="H4" s="401"/>
      <c r="I4" s="304"/>
    </row>
    <row r="5" spans="2:9" ht="24.95" customHeight="1" thickBot="1" x14ac:dyDescent="0.3">
      <c r="B5" s="49" t="s">
        <v>68</v>
      </c>
      <c r="C5" s="56">
        <v>7100</v>
      </c>
      <c r="D5" s="56">
        <v>1058</v>
      </c>
      <c r="E5" s="64">
        <f t="shared" ref="E5" si="0">SUM(C5:D5)</f>
        <v>8158</v>
      </c>
      <c r="F5" s="57">
        <v>159</v>
      </c>
      <c r="G5" s="58">
        <v>24</v>
      </c>
      <c r="H5" s="64">
        <f t="shared" ref="H5" si="1">SUM(F5:G5)</f>
        <v>183</v>
      </c>
      <c r="I5" s="64">
        <f t="shared" ref="I5" si="2">SUM(E5+H5)</f>
        <v>8341</v>
      </c>
    </row>
    <row r="6" spans="2:9" ht="24.95" customHeight="1" thickBot="1" x14ac:dyDescent="0.3">
      <c r="B6" s="50"/>
      <c r="C6" s="65"/>
      <c r="D6" s="65"/>
      <c r="E6" s="65"/>
      <c r="F6" s="65"/>
      <c r="G6" s="65"/>
      <c r="H6" s="65"/>
      <c r="I6" s="65"/>
    </row>
    <row r="7" spans="2:9" ht="24.95" customHeight="1" thickBot="1" x14ac:dyDescent="0.3">
      <c r="B7" s="22" t="s">
        <v>40</v>
      </c>
      <c r="C7" s="136">
        <v>2101</v>
      </c>
      <c r="D7" s="136">
        <v>111</v>
      </c>
      <c r="E7" s="137">
        <f>SUM(C7:D7)</f>
        <v>2212</v>
      </c>
      <c r="F7" s="138">
        <v>0</v>
      </c>
      <c r="G7" s="139">
        <v>0</v>
      </c>
      <c r="H7" s="140">
        <f>SUM(F7:G7)</f>
        <v>0</v>
      </c>
      <c r="I7" s="141">
        <f t="shared" ref="I7:I24" si="3">SUM(E7+H7)</f>
        <v>2212</v>
      </c>
    </row>
    <row r="8" spans="2:9" ht="24.95" customHeight="1" thickBot="1" x14ac:dyDescent="0.3">
      <c r="B8" s="22" t="s">
        <v>41</v>
      </c>
      <c r="C8" s="177">
        <v>2823</v>
      </c>
      <c r="D8" s="177">
        <v>133</v>
      </c>
      <c r="E8" s="137">
        <f t="shared" ref="E8:E23" si="4">SUM(C8:D8)</f>
        <v>2956</v>
      </c>
      <c r="F8" s="178">
        <v>4</v>
      </c>
      <c r="G8" s="179">
        <v>6</v>
      </c>
      <c r="H8" s="180">
        <f t="shared" ref="H8:H23" si="5">SUM(F8:G8)</f>
        <v>10</v>
      </c>
      <c r="I8" s="141">
        <f t="shared" si="3"/>
        <v>2966</v>
      </c>
    </row>
    <row r="9" spans="2:9" ht="24.95" customHeight="1" thickBot="1" x14ac:dyDescent="0.3">
      <c r="B9" s="22" t="s">
        <v>42</v>
      </c>
      <c r="C9" s="136">
        <v>2315</v>
      </c>
      <c r="D9" s="136">
        <v>209</v>
      </c>
      <c r="E9" s="79">
        <f t="shared" si="4"/>
        <v>2524</v>
      </c>
      <c r="F9" s="136">
        <v>11</v>
      </c>
      <c r="G9" s="136">
        <v>1</v>
      </c>
      <c r="H9" s="80">
        <f t="shared" si="5"/>
        <v>12</v>
      </c>
      <c r="I9" s="66">
        <f t="shared" si="3"/>
        <v>2536</v>
      </c>
    </row>
    <row r="10" spans="2:9" ht="24.95" customHeight="1" thickBot="1" x14ac:dyDescent="0.3">
      <c r="B10" s="22" t="s">
        <v>43</v>
      </c>
      <c r="C10" s="136">
        <v>2381</v>
      </c>
      <c r="D10" s="136">
        <v>147</v>
      </c>
      <c r="E10" s="79">
        <f t="shared" si="4"/>
        <v>2528</v>
      </c>
      <c r="F10" s="136">
        <v>30</v>
      </c>
      <c r="G10" s="136">
        <v>13</v>
      </c>
      <c r="H10" s="80">
        <f t="shared" si="5"/>
        <v>43</v>
      </c>
      <c r="I10" s="66">
        <f t="shared" si="3"/>
        <v>2571</v>
      </c>
    </row>
    <row r="11" spans="2:9" ht="24.95" customHeight="1" thickBot="1" x14ac:dyDescent="0.3">
      <c r="B11" s="22" t="s">
        <v>44</v>
      </c>
      <c r="C11" s="136">
        <v>1112</v>
      </c>
      <c r="D11" s="136">
        <v>28</v>
      </c>
      <c r="E11" s="79">
        <f t="shared" si="4"/>
        <v>1140</v>
      </c>
      <c r="F11" s="136">
        <v>14</v>
      </c>
      <c r="G11" s="136">
        <v>0</v>
      </c>
      <c r="H11" s="80">
        <f t="shared" si="5"/>
        <v>14</v>
      </c>
      <c r="I11" s="66">
        <f t="shared" si="3"/>
        <v>1154</v>
      </c>
    </row>
    <row r="12" spans="2:9" ht="24.95" customHeight="1" thickBot="1" x14ac:dyDescent="0.3">
      <c r="B12" s="22" t="s">
        <v>45</v>
      </c>
      <c r="C12" s="136">
        <v>4593</v>
      </c>
      <c r="D12" s="136">
        <v>452</v>
      </c>
      <c r="E12" s="79">
        <f t="shared" si="4"/>
        <v>5045</v>
      </c>
      <c r="F12" s="136">
        <v>0</v>
      </c>
      <c r="G12" s="136">
        <v>0</v>
      </c>
      <c r="H12" s="80">
        <f t="shared" si="5"/>
        <v>0</v>
      </c>
      <c r="I12" s="66">
        <f t="shared" si="3"/>
        <v>5045</v>
      </c>
    </row>
    <row r="13" spans="2:9" ht="24.95" customHeight="1" thickBot="1" x14ac:dyDescent="0.3">
      <c r="B13" s="22" t="s">
        <v>46</v>
      </c>
      <c r="C13" s="136">
        <v>6357</v>
      </c>
      <c r="D13" s="136">
        <v>2518</v>
      </c>
      <c r="E13" s="79">
        <f t="shared" si="4"/>
        <v>8875</v>
      </c>
      <c r="F13" s="136">
        <v>149</v>
      </c>
      <c r="G13" s="136">
        <v>38</v>
      </c>
      <c r="H13" s="80">
        <f t="shared" si="5"/>
        <v>187</v>
      </c>
      <c r="I13" s="66">
        <f t="shared" si="3"/>
        <v>9062</v>
      </c>
    </row>
    <row r="14" spans="2:9" ht="24.95" customHeight="1" thickBot="1" x14ac:dyDescent="0.3">
      <c r="B14" s="22" t="s">
        <v>47</v>
      </c>
      <c r="C14" s="136">
        <v>5952</v>
      </c>
      <c r="D14" s="136">
        <v>190</v>
      </c>
      <c r="E14" s="94">
        <f t="shared" si="4"/>
        <v>6142</v>
      </c>
      <c r="F14" s="136">
        <v>9</v>
      </c>
      <c r="G14" s="136">
        <v>4</v>
      </c>
      <c r="H14" s="80">
        <f t="shared" si="5"/>
        <v>13</v>
      </c>
      <c r="I14" s="66">
        <f t="shared" si="3"/>
        <v>6155</v>
      </c>
    </row>
    <row r="15" spans="2:9" ht="24.95" customHeight="1" thickBot="1" x14ac:dyDescent="0.3">
      <c r="B15" s="22" t="s">
        <v>48</v>
      </c>
      <c r="C15" s="159">
        <v>461</v>
      </c>
      <c r="D15" s="159">
        <v>66</v>
      </c>
      <c r="E15" s="91">
        <f t="shared" si="4"/>
        <v>527</v>
      </c>
      <c r="F15" s="159">
        <v>5</v>
      </c>
      <c r="G15" s="159">
        <v>0</v>
      </c>
      <c r="H15" s="160">
        <f t="shared" si="5"/>
        <v>5</v>
      </c>
      <c r="I15" s="66">
        <f t="shared" si="3"/>
        <v>532</v>
      </c>
    </row>
    <row r="16" spans="2:9" ht="24.95" customHeight="1" thickBot="1" x14ac:dyDescent="0.3">
      <c r="B16" s="22" t="s">
        <v>49</v>
      </c>
      <c r="C16" s="159">
        <v>6493</v>
      </c>
      <c r="D16" s="159">
        <v>425</v>
      </c>
      <c r="E16" s="91">
        <f t="shared" si="4"/>
        <v>6918</v>
      </c>
      <c r="F16" s="91">
        <v>0</v>
      </c>
      <c r="G16" s="91">
        <v>0</v>
      </c>
      <c r="H16" s="160">
        <f t="shared" si="5"/>
        <v>0</v>
      </c>
      <c r="I16" s="66">
        <f t="shared" si="3"/>
        <v>6918</v>
      </c>
    </row>
    <row r="17" spans="2:9" ht="24.95" customHeight="1" thickBot="1" x14ac:dyDescent="0.3">
      <c r="B17" s="22" t="s">
        <v>50</v>
      </c>
      <c r="C17" s="161">
        <v>3487</v>
      </c>
      <c r="D17" s="162">
        <v>574</v>
      </c>
      <c r="E17" s="91">
        <f t="shared" si="4"/>
        <v>4061</v>
      </c>
      <c r="F17" s="91">
        <v>0</v>
      </c>
      <c r="G17" s="91">
        <v>0</v>
      </c>
      <c r="H17" s="160">
        <f t="shared" si="5"/>
        <v>0</v>
      </c>
      <c r="I17" s="66">
        <f t="shared" si="3"/>
        <v>4061</v>
      </c>
    </row>
    <row r="18" spans="2:9" ht="24.95" customHeight="1" thickBot="1" x14ac:dyDescent="0.3">
      <c r="B18" s="22" t="s">
        <v>51</v>
      </c>
      <c r="C18" s="159">
        <f>'[2]asıl tablo'!C27</f>
        <v>3474</v>
      </c>
      <c r="D18" s="159">
        <f>'[2]asıl tablo'!D27</f>
        <v>237</v>
      </c>
      <c r="E18" s="91">
        <f t="shared" si="4"/>
        <v>3711</v>
      </c>
      <c r="F18" s="146">
        <v>0</v>
      </c>
      <c r="G18" s="147">
        <v>0</v>
      </c>
      <c r="H18" s="160">
        <f t="shared" si="5"/>
        <v>0</v>
      </c>
      <c r="I18" s="66">
        <f t="shared" si="3"/>
        <v>3711</v>
      </c>
    </row>
    <row r="19" spans="2:9" ht="24.95" customHeight="1" thickBot="1" x14ac:dyDescent="0.3">
      <c r="B19" s="22" t="s">
        <v>52</v>
      </c>
      <c r="C19" s="190">
        <v>219</v>
      </c>
      <c r="D19" s="56">
        <v>31</v>
      </c>
      <c r="E19" s="91">
        <f t="shared" si="4"/>
        <v>250</v>
      </c>
      <c r="F19" s="145">
        <v>3</v>
      </c>
      <c r="G19" s="189">
        <v>0</v>
      </c>
      <c r="H19" s="160">
        <f t="shared" si="5"/>
        <v>3</v>
      </c>
      <c r="I19" s="66">
        <f t="shared" si="3"/>
        <v>253</v>
      </c>
    </row>
    <row r="20" spans="2:9" ht="24.95" customHeight="1" thickBot="1" x14ac:dyDescent="0.3">
      <c r="B20" s="22" t="s">
        <v>53</v>
      </c>
      <c r="C20" s="146">
        <v>5711</v>
      </c>
      <c r="D20" s="159">
        <v>559</v>
      </c>
      <c r="E20" s="158">
        <f t="shared" si="4"/>
        <v>6270</v>
      </c>
      <c r="F20" s="159">
        <v>134</v>
      </c>
      <c r="G20" s="159">
        <v>41</v>
      </c>
      <c r="H20" s="160">
        <f t="shared" si="5"/>
        <v>175</v>
      </c>
      <c r="I20" s="66">
        <f t="shared" si="3"/>
        <v>6445</v>
      </c>
    </row>
    <row r="21" spans="2:9" ht="24.95" customHeight="1" thickBot="1" x14ac:dyDescent="0.3">
      <c r="B21" s="22" t="s">
        <v>54</v>
      </c>
      <c r="C21" s="190">
        <v>4281</v>
      </c>
      <c r="D21" s="56">
        <v>308</v>
      </c>
      <c r="E21" s="86">
        <f t="shared" si="4"/>
        <v>4589</v>
      </c>
      <c r="F21" s="145">
        <v>181</v>
      </c>
      <c r="G21" s="173">
        <v>23</v>
      </c>
      <c r="H21" s="80">
        <f t="shared" si="5"/>
        <v>204</v>
      </c>
      <c r="I21" s="66">
        <f t="shared" si="3"/>
        <v>4793</v>
      </c>
    </row>
    <row r="22" spans="2:9" ht="24.95" customHeight="1" thickBot="1" x14ac:dyDescent="0.3">
      <c r="B22" s="22" t="s">
        <v>55</v>
      </c>
      <c r="C22" s="172">
        <v>798</v>
      </c>
      <c r="D22" s="136">
        <v>83</v>
      </c>
      <c r="E22" s="90">
        <f t="shared" si="4"/>
        <v>881</v>
      </c>
      <c r="F22" s="172">
        <v>121</v>
      </c>
      <c r="G22" s="136">
        <v>3</v>
      </c>
      <c r="H22" s="80">
        <f t="shared" si="5"/>
        <v>124</v>
      </c>
      <c r="I22" s="66">
        <f t="shared" si="3"/>
        <v>1005</v>
      </c>
    </row>
    <row r="23" spans="2:9" ht="24.95" customHeight="1" thickBot="1" x14ac:dyDescent="0.3">
      <c r="B23" s="22" t="s">
        <v>56</v>
      </c>
      <c r="C23" s="161">
        <v>3478</v>
      </c>
      <c r="D23" s="147">
        <v>172</v>
      </c>
      <c r="E23" s="171">
        <f t="shared" si="4"/>
        <v>3650</v>
      </c>
      <c r="F23" s="163">
        <v>585</v>
      </c>
      <c r="G23" s="147">
        <v>22</v>
      </c>
      <c r="H23" s="80">
        <f t="shared" si="5"/>
        <v>607</v>
      </c>
      <c r="I23" s="66">
        <f t="shared" si="3"/>
        <v>4257</v>
      </c>
    </row>
    <row r="24" spans="2:9" ht="24.95" customHeight="1" thickBot="1" x14ac:dyDescent="0.3">
      <c r="B24" s="35" t="s">
        <v>5</v>
      </c>
      <c r="C24" s="67">
        <f>SUM(C7:C23)</f>
        <v>56036</v>
      </c>
      <c r="D24" s="67">
        <f t="shared" ref="D24:H24" si="6">SUM(D7:D23)</f>
        <v>6243</v>
      </c>
      <c r="E24" s="67">
        <f t="shared" si="6"/>
        <v>62279</v>
      </c>
      <c r="F24" s="67">
        <f t="shared" si="6"/>
        <v>1246</v>
      </c>
      <c r="G24" s="67">
        <f t="shared" si="6"/>
        <v>151</v>
      </c>
      <c r="H24" s="67">
        <f t="shared" si="6"/>
        <v>1397</v>
      </c>
      <c r="I24" s="66">
        <f t="shared" si="3"/>
        <v>63676</v>
      </c>
    </row>
    <row r="25" spans="2:9" ht="15.75" thickBot="1" x14ac:dyDescent="0.3">
      <c r="C25" s="63"/>
      <c r="D25" s="63"/>
      <c r="E25" s="63"/>
      <c r="F25" s="63"/>
      <c r="G25" s="63"/>
      <c r="H25" s="63"/>
      <c r="I25" s="63"/>
    </row>
    <row r="26" spans="2:9" ht="39.75" customHeight="1" thickBot="1" x14ac:dyDescent="0.3">
      <c r="B26" s="48" t="s">
        <v>15</v>
      </c>
      <c r="C26" s="67">
        <f>SUM(C5+C24)</f>
        <v>63136</v>
      </c>
      <c r="D26" s="67">
        <f t="shared" ref="D26:I26" si="7">SUM(D5+D24)</f>
        <v>7301</v>
      </c>
      <c r="E26" s="67">
        <f t="shared" si="7"/>
        <v>70437</v>
      </c>
      <c r="F26" s="67">
        <f t="shared" si="7"/>
        <v>1405</v>
      </c>
      <c r="G26" s="67">
        <f t="shared" si="7"/>
        <v>175</v>
      </c>
      <c r="H26" s="67">
        <f t="shared" si="7"/>
        <v>1580</v>
      </c>
      <c r="I26" s="67">
        <f t="shared" si="7"/>
        <v>72017</v>
      </c>
    </row>
  </sheetData>
  <mergeCells count="5">
    <mergeCell ref="B3:B4"/>
    <mergeCell ref="E3:E4"/>
    <mergeCell ref="H3:H4"/>
    <mergeCell ref="I3:I4"/>
    <mergeCell ref="B2:I2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opLeftCell="B1" workbookViewId="0">
      <pane ySplit="3" topLeftCell="A4" activePane="bottomLeft" state="frozen"/>
      <selection pane="bottomLeft" activeCell="B2" sqref="B2:K2"/>
    </sheetView>
  </sheetViews>
  <sheetFormatPr defaultRowHeight="15" x14ac:dyDescent="0.25"/>
  <cols>
    <col min="1" max="1" width="1.5703125" customWidth="1"/>
    <col min="2" max="2" width="23.7109375" customWidth="1"/>
    <col min="3" max="3" width="13.140625" customWidth="1"/>
    <col min="4" max="4" width="12.42578125" customWidth="1"/>
    <col min="5" max="5" width="13.28515625" customWidth="1"/>
    <col min="6" max="6" width="15" customWidth="1"/>
    <col min="7" max="7" width="12" customWidth="1"/>
    <col min="8" max="8" width="12.5703125" customWidth="1"/>
    <col min="9" max="9" width="13.85546875" customWidth="1"/>
    <col min="10" max="10" width="15" customWidth="1"/>
    <col min="11" max="11" width="16.28515625" customWidth="1"/>
    <col min="14" max="14" width="9.140625" customWidth="1"/>
  </cols>
  <sheetData>
    <row r="2" spans="2:11" ht="32.25" customHeight="1" thickBot="1" x14ac:dyDescent="0.3">
      <c r="B2" s="404" t="s">
        <v>93</v>
      </c>
      <c r="C2" s="404"/>
      <c r="D2" s="404"/>
      <c r="E2" s="404"/>
      <c r="F2" s="404"/>
      <c r="G2" s="404"/>
      <c r="H2" s="404"/>
      <c r="I2" s="404"/>
      <c r="J2" s="404"/>
      <c r="K2" s="404"/>
    </row>
    <row r="3" spans="2:11" ht="53.25" customHeight="1" thickBot="1" x14ac:dyDescent="0.3">
      <c r="B3" s="9" t="s">
        <v>22</v>
      </c>
      <c r="C3" s="10" t="s">
        <v>23</v>
      </c>
      <c r="D3" s="10" t="s">
        <v>24</v>
      </c>
      <c r="E3" s="10" t="s">
        <v>25</v>
      </c>
      <c r="F3" s="11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3" t="s">
        <v>15</v>
      </c>
    </row>
    <row r="4" spans="2:11" ht="29.25" customHeight="1" thickBot="1" x14ac:dyDescent="0.3">
      <c r="B4" s="92" t="s">
        <v>68</v>
      </c>
      <c r="C4" s="207">
        <v>19331455.59</v>
      </c>
      <c r="D4" s="207">
        <v>471656.91</v>
      </c>
      <c r="E4" s="207">
        <v>1593970.66</v>
      </c>
      <c r="F4" s="207">
        <v>731066.59</v>
      </c>
      <c r="G4" s="207">
        <v>12214.3</v>
      </c>
      <c r="H4" s="207">
        <v>1169707.1599999999</v>
      </c>
      <c r="I4" s="207">
        <v>17157.5</v>
      </c>
      <c r="J4" s="207">
        <v>1527956.34</v>
      </c>
      <c r="K4" s="15">
        <f>SUM(C4:J4)</f>
        <v>24855185.050000001</v>
      </c>
    </row>
    <row r="5" spans="2:11" ht="18" customHeight="1" thickBot="1" x14ac:dyDescent="0.3">
      <c r="B5" s="45"/>
      <c r="C5" s="46"/>
      <c r="D5" s="46"/>
      <c r="E5" s="46"/>
      <c r="F5" s="46"/>
      <c r="G5" s="46"/>
      <c r="H5" s="46"/>
      <c r="I5" s="46"/>
      <c r="J5" s="46"/>
      <c r="K5" s="47"/>
    </row>
    <row r="6" spans="2:11" ht="20.100000000000001" customHeight="1" thickBot="1" x14ac:dyDescent="0.3">
      <c r="B6" s="22" t="s">
        <v>40</v>
      </c>
      <c r="C6" s="142">
        <v>70942.41</v>
      </c>
      <c r="D6" s="77">
        <v>0</v>
      </c>
      <c r="E6" s="77">
        <v>72516.710000000006</v>
      </c>
      <c r="F6" s="77">
        <v>13746.32</v>
      </c>
      <c r="G6" s="77">
        <v>0</v>
      </c>
      <c r="H6" s="77">
        <v>0</v>
      </c>
      <c r="I6" s="77">
        <v>805</v>
      </c>
      <c r="J6" s="77">
        <v>27184.720000000001</v>
      </c>
      <c r="K6" s="15">
        <f t="shared" ref="K6" si="0">SUM(C6:J6)</f>
        <v>185195.16</v>
      </c>
    </row>
    <row r="7" spans="2:11" ht="20.100000000000001" customHeight="1" thickBot="1" x14ac:dyDescent="0.3">
      <c r="B7" s="22" t="s">
        <v>41</v>
      </c>
      <c r="C7" s="85">
        <v>394998.48</v>
      </c>
      <c r="D7" s="14">
        <v>49706.65</v>
      </c>
      <c r="E7" s="14">
        <v>101940.71</v>
      </c>
      <c r="F7" s="14">
        <v>7851.41</v>
      </c>
      <c r="G7" s="14">
        <v>0</v>
      </c>
      <c r="H7" s="14">
        <v>0</v>
      </c>
      <c r="I7" s="14">
        <v>0</v>
      </c>
      <c r="J7" s="14">
        <v>8836.39</v>
      </c>
      <c r="K7" s="15">
        <f t="shared" ref="K7:K18" si="1">SUM(C7:J7)</f>
        <v>563333.64</v>
      </c>
    </row>
    <row r="8" spans="2:11" ht="20.100000000000001" customHeight="1" thickBot="1" x14ac:dyDescent="0.3">
      <c r="B8" s="22" t="s">
        <v>42</v>
      </c>
      <c r="C8" s="142">
        <v>276911.96000000002</v>
      </c>
      <c r="D8" s="77">
        <v>70486.070000000007</v>
      </c>
      <c r="E8" s="77">
        <v>49462.65</v>
      </c>
      <c r="F8" s="77">
        <v>21702.81</v>
      </c>
      <c r="G8" s="77">
        <v>0</v>
      </c>
      <c r="H8" s="77">
        <v>16665</v>
      </c>
      <c r="I8" s="77">
        <v>0</v>
      </c>
      <c r="J8" s="77">
        <v>26134.25</v>
      </c>
      <c r="K8" s="15">
        <f t="shared" ref="K8" si="2">SUM(C8:J8)</f>
        <v>461362.74000000005</v>
      </c>
    </row>
    <row r="9" spans="2:11" ht="20.100000000000001" customHeight="1" thickBot="1" x14ac:dyDescent="0.3">
      <c r="B9" s="22" t="s">
        <v>43</v>
      </c>
      <c r="C9" s="142">
        <v>583394.62</v>
      </c>
      <c r="D9" s="77">
        <v>30173.39</v>
      </c>
      <c r="E9" s="77">
        <v>34720.269999999997</v>
      </c>
      <c r="F9" s="77">
        <v>19042.32</v>
      </c>
      <c r="G9" s="77">
        <v>0</v>
      </c>
      <c r="H9" s="77">
        <v>0</v>
      </c>
      <c r="I9" s="77">
        <v>3686.3</v>
      </c>
      <c r="J9" s="77">
        <v>3652.3</v>
      </c>
      <c r="K9" s="15">
        <f t="shared" ref="K9" si="3">SUM(C9:J9)</f>
        <v>674669.20000000007</v>
      </c>
    </row>
    <row r="10" spans="2:11" ht="20.100000000000001" customHeight="1" thickBot="1" x14ac:dyDescent="0.3">
      <c r="B10" s="22" t="s">
        <v>44</v>
      </c>
      <c r="C10" s="142">
        <v>344438.64</v>
      </c>
      <c r="D10" s="77">
        <v>0</v>
      </c>
      <c r="E10" s="77">
        <v>8120</v>
      </c>
      <c r="F10" s="77">
        <v>104578.09</v>
      </c>
      <c r="G10" s="77">
        <v>0</v>
      </c>
      <c r="H10" s="77">
        <v>20411.39</v>
      </c>
      <c r="I10" s="77">
        <v>0</v>
      </c>
      <c r="J10" s="77">
        <v>15647.81</v>
      </c>
      <c r="K10" s="15">
        <f t="shared" si="1"/>
        <v>493195.93</v>
      </c>
    </row>
    <row r="11" spans="2:11" ht="20.100000000000001" customHeight="1" thickBot="1" x14ac:dyDescent="0.3">
      <c r="B11" s="22" t="s">
        <v>45</v>
      </c>
      <c r="C11" s="142">
        <v>6834.32</v>
      </c>
      <c r="D11" s="77">
        <v>35130</v>
      </c>
      <c r="E11" s="77">
        <v>51228.08</v>
      </c>
      <c r="F11" s="77">
        <v>1930.1</v>
      </c>
      <c r="G11" s="77">
        <v>0</v>
      </c>
      <c r="H11" s="77">
        <v>0</v>
      </c>
      <c r="I11" s="77">
        <v>7495</v>
      </c>
      <c r="J11" s="77">
        <v>3270.78</v>
      </c>
      <c r="K11" s="15">
        <f t="shared" si="1"/>
        <v>105888.28</v>
      </c>
    </row>
    <row r="12" spans="2:11" ht="20.100000000000001" customHeight="1" thickBot="1" x14ac:dyDescent="0.3">
      <c r="B12" s="22" t="s">
        <v>46</v>
      </c>
      <c r="C12" s="142">
        <v>899790.19</v>
      </c>
      <c r="D12" s="77" t="s">
        <v>89</v>
      </c>
      <c r="E12" s="77">
        <v>545189.98</v>
      </c>
      <c r="F12" s="77">
        <v>3611.3</v>
      </c>
      <c r="G12" s="77">
        <v>0</v>
      </c>
      <c r="H12" s="77">
        <v>0</v>
      </c>
      <c r="I12" s="77">
        <v>0</v>
      </c>
      <c r="J12" s="77">
        <v>0</v>
      </c>
      <c r="K12" s="15">
        <f t="shared" si="1"/>
        <v>1448591.47</v>
      </c>
    </row>
    <row r="13" spans="2:11" ht="20.100000000000001" customHeight="1" thickBot="1" x14ac:dyDescent="0.3">
      <c r="B13" s="22" t="s">
        <v>47</v>
      </c>
      <c r="C13" s="142">
        <v>2921501.06</v>
      </c>
      <c r="D13" s="77">
        <v>19118.36</v>
      </c>
      <c r="E13" s="77">
        <v>91648.7</v>
      </c>
      <c r="F13" s="77">
        <v>52879.11</v>
      </c>
      <c r="G13" s="77">
        <v>0</v>
      </c>
      <c r="H13" s="77">
        <v>16925</v>
      </c>
      <c r="I13" s="77">
        <v>770</v>
      </c>
      <c r="J13" s="77">
        <v>22888.35</v>
      </c>
      <c r="K13" s="15">
        <f t="shared" ref="K13" si="4">SUM(C13:J13)</f>
        <v>3125730.58</v>
      </c>
    </row>
    <row r="14" spans="2:11" ht="20.100000000000001" customHeight="1" thickBot="1" x14ac:dyDescent="0.3">
      <c r="B14" s="22" t="s">
        <v>48</v>
      </c>
      <c r="C14" s="142">
        <v>78997.48</v>
      </c>
      <c r="D14" s="77">
        <v>0</v>
      </c>
      <c r="E14" s="77">
        <v>52724.6</v>
      </c>
      <c r="F14" s="77">
        <v>11409.39</v>
      </c>
      <c r="G14" s="77">
        <v>0</v>
      </c>
      <c r="H14" s="77">
        <v>0</v>
      </c>
      <c r="I14" s="77">
        <v>0</v>
      </c>
      <c r="J14" s="77">
        <v>0</v>
      </c>
      <c r="K14" s="15">
        <f t="shared" ref="K14" si="5">SUM(C14:J14)</f>
        <v>143131.46999999997</v>
      </c>
    </row>
    <row r="15" spans="2:11" ht="20.100000000000001" customHeight="1" thickBot="1" x14ac:dyDescent="0.3">
      <c r="B15" s="22" t="s">
        <v>49</v>
      </c>
      <c r="C15" s="142">
        <v>99268.49</v>
      </c>
      <c r="D15" s="77">
        <v>504.39</v>
      </c>
      <c r="E15" s="77">
        <v>0</v>
      </c>
      <c r="F15" s="77">
        <v>504.39</v>
      </c>
      <c r="G15" s="77">
        <v>0</v>
      </c>
      <c r="H15" s="77">
        <v>0</v>
      </c>
      <c r="I15" s="77">
        <v>0</v>
      </c>
      <c r="J15" s="77">
        <v>0</v>
      </c>
      <c r="K15" s="15">
        <f t="shared" si="1"/>
        <v>100277.27</v>
      </c>
    </row>
    <row r="16" spans="2:11" ht="20.100000000000001" customHeight="1" thickBot="1" x14ac:dyDescent="0.3">
      <c r="B16" s="22" t="s">
        <v>50</v>
      </c>
      <c r="C16" s="14">
        <v>630388.21</v>
      </c>
      <c r="D16" s="14">
        <v>0</v>
      </c>
      <c r="E16" s="14">
        <v>6849</v>
      </c>
      <c r="F16" s="14">
        <v>81838.789999999994</v>
      </c>
      <c r="G16" s="14">
        <v>49844.22</v>
      </c>
      <c r="H16" s="14">
        <v>0</v>
      </c>
      <c r="I16" s="14">
        <v>0</v>
      </c>
      <c r="J16" s="14">
        <v>0</v>
      </c>
      <c r="K16" s="15">
        <f t="shared" si="1"/>
        <v>768920.22</v>
      </c>
    </row>
    <row r="17" spans="2:11" ht="20.100000000000001" customHeight="1" thickBot="1" x14ac:dyDescent="0.3">
      <c r="B17" s="22" t="s">
        <v>51</v>
      </c>
      <c r="C17" s="142">
        <f>'[2]asıl tablo'!C32</f>
        <v>310390.78999999998</v>
      </c>
      <c r="D17" s="77">
        <v>0</v>
      </c>
      <c r="E17" s="77">
        <f>'[2]asıl tablo'!E31</f>
        <v>100758.99</v>
      </c>
      <c r="F17" s="77">
        <f>'[2]asıl tablo'!F31</f>
        <v>66561.87</v>
      </c>
      <c r="G17" s="77">
        <v>0</v>
      </c>
      <c r="H17" s="77">
        <v>0</v>
      </c>
      <c r="I17" s="77">
        <v>0</v>
      </c>
      <c r="J17" s="77">
        <v>0</v>
      </c>
      <c r="K17" s="14">
        <f t="shared" si="1"/>
        <v>477711.64999999997</v>
      </c>
    </row>
    <row r="18" spans="2:11" ht="20.100000000000001" customHeight="1" thickBot="1" x14ac:dyDescent="0.3">
      <c r="B18" s="22" t="s">
        <v>52</v>
      </c>
      <c r="C18" s="14">
        <v>10740.5</v>
      </c>
      <c r="D18" s="14">
        <v>13884.96</v>
      </c>
      <c r="E18" s="14">
        <v>28929.01</v>
      </c>
      <c r="F18" s="14">
        <v>0</v>
      </c>
      <c r="G18" s="14">
        <v>0</v>
      </c>
      <c r="H18" s="14">
        <v>0</v>
      </c>
      <c r="I18" s="14">
        <v>0</v>
      </c>
      <c r="J18" s="14">
        <v>36.68</v>
      </c>
      <c r="K18" s="15">
        <f t="shared" si="1"/>
        <v>53591.15</v>
      </c>
    </row>
    <row r="19" spans="2:11" ht="20.100000000000001" customHeight="1" thickBot="1" x14ac:dyDescent="0.3">
      <c r="B19" s="22" t="s">
        <v>53</v>
      </c>
      <c r="C19" s="142">
        <v>295741.84000000003</v>
      </c>
      <c r="D19" s="77">
        <v>137945.89000000001</v>
      </c>
      <c r="E19" s="77">
        <v>8005.27</v>
      </c>
      <c r="F19" s="77">
        <v>30688.959999999999</v>
      </c>
      <c r="G19" s="77">
        <v>0</v>
      </c>
      <c r="H19" s="77">
        <v>2815.9</v>
      </c>
      <c r="I19" s="77">
        <v>540</v>
      </c>
      <c r="J19" s="77">
        <v>0</v>
      </c>
      <c r="K19" s="15">
        <f t="shared" ref="K19:K22" si="6">SUM(C19:J19)</f>
        <v>475737.8600000001</v>
      </c>
    </row>
    <row r="20" spans="2:11" ht="20.100000000000001" customHeight="1" thickBot="1" x14ac:dyDescent="0.3">
      <c r="B20" s="22" t="s">
        <v>54</v>
      </c>
      <c r="C20" s="14">
        <v>37347.81</v>
      </c>
      <c r="D20" s="14">
        <v>88564.96</v>
      </c>
      <c r="E20" s="14">
        <v>79141.009999999995</v>
      </c>
      <c r="F20" s="14">
        <v>113728.5</v>
      </c>
      <c r="G20" s="14">
        <v>13642.8</v>
      </c>
      <c r="H20" s="14">
        <v>4700</v>
      </c>
      <c r="I20" s="14">
        <v>20.84</v>
      </c>
      <c r="J20" s="14">
        <v>0</v>
      </c>
      <c r="K20" s="15">
        <f t="shared" ref="K20" si="7">SUM(C20:J20)</f>
        <v>337145.92000000004</v>
      </c>
    </row>
    <row r="21" spans="2:11" ht="20.100000000000001" customHeight="1" thickBot="1" x14ac:dyDescent="0.3">
      <c r="B21" s="22" t="s">
        <v>55</v>
      </c>
      <c r="C21" s="142">
        <v>0</v>
      </c>
      <c r="D21" s="77">
        <v>0</v>
      </c>
      <c r="E21" s="77">
        <v>39770.01</v>
      </c>
      <c r="F21" s="77">
        <v>9371.58</v>
      </c>
      <c r="G21" s="77">
        <v>0</v>
      </c>
      <c r="H21" s="77">
        <v>0</v>
      </c>
      <c r="I21" s="77">
        <v>0</v>
      </c>
      <c r="J21" s="77">
        <v>0</v>
      </c>
      <c r="K21" s="15">
        <f t="shared" ref="K21" si="8">SUM(C21:J21)</f>
        <v>49141.590000000004</v>
      </c>
    </row>
    <row r="22" spans="2:11" ht="20.100000000000001" customHeight="1" thickBot="1" x14ac:dyDescent="0.3">
      <c r="B22" s="22" t="s">
        <v>56</v>
      </c>
      <c r="C22" s="174">
        <v>531556.68999999994</v>
      </c>
      <c r="D22" s="174">
        <v>76921.899999999994</v>
      </c>
      <c r="E22" s="174">
        <v>77489.16</v>
      </c>
      <c r="F22" s="174">
        <v>127481.77</v>
      </c>
      <c r="G22" s="77">
        <v>0</v>
      </c>
      <c r="H22" s="14">
        <v>145754.93</v>
      </c>
      <c r="I22" s="174">
        <v>750</v>
      </c>
      <c r="J22" s="77">
        <v>0</v>
      </c>
      <c r="K22" s="15">
        <f t="shared" si="6"/>
        <v>959954.45</v>
      </c>
    </row>
    <row r="23" spans="2:11" ht="27.75" customHeight="1" thickBot="1" x14ac:dyDescent="0.3">
      <c r="B23" s="48" t="s">
        <v>5</v>
      </c>
      <c r="C23" s="29">
        <f>SUM(C6:C22)</f>
        <v>7493243.4900000002</v>
      </c>
      <c r="D23" s="29">
        <f t="shared" ref="D23:K23" si="9">SUM(D6:D22)</f>
        <v>522436.56999999995</v>
      </c>
      <c r="E23" s="29">
        <f t="shared" si="9"/>
        <v>1348494.15</v>
      </c>
      <c r="F23" s="29">
        <f t="shared" si="9"/>
        <v>666926.71000000008</v>
      </c>
      <c r="G23" s="29">
        <f t="shared" si="9"/>
        <v>63487.020000000004</v>
      </c>
      <c r="H23" s="29">
        <f t="shared" si="9"/>
        <v>207272.22</v>
      </c>
      <c r="I23" s="29">
        <f t="shared" si="9"/>
        <v>14067.14</v>
      </c>
      <c r="J23" s="29">
        <f t="shared" si="9"/>
        <v>107651.28</v>
      </c>
      <c r="K23" s="29">
        <f t="shared" si="9"/>
        <v>10423578.579999998</v>
      </c>
    </row>
    <row r="24" spans="2:11" ht="15.75" thickBot="1" x14ac:dyDescent="0.3"/>
    <row r="25" spans="2:11" ht="34.5" customHeight="1" thickBot="1" x14ac:dyDescent="0.3">
      <c r="B25" s="48" t="s">
        <v>15</v>
      </c>
      <c r="C25" s="29">
        <f>SUM(C4+C23)</f>
        <v>26824699.079999998</v>
      </c>
      <c r="D25" s="29">
        <f t="shared" ref="D25:K25" si="10">SUM(D4+D23)</f>
        <v>994093.48</v>
      </c>
      <c r="E25" s="29">
        <f t="shared" si="10"/>
        <v>2942464.8099999996</v>
      </c>
      <c r="F25" s="29">
        <f t="shared" si="10"/>
        <v>1397993.3</v>
      </c>
      <c r="G25" s="29">
        <f t="shared" si="10"/>
        <v>75701.320000000007</v>
      </c>
      <c r="H25" s="29">
        <f t="shared" si="10"/>
        <v>1376979.38</v>
      </c>
      <c r="I25" s="29">
        <f t="shared" si="10"/>
        <v>31224.639999999999</v>
      </c>
      <c r="J25" s="29">
        <f t="shared" si="10"/>
        <v>1635607.62</v>
      </c>
      <c r="K25" s="29">
        <f t="shared" si="10"/>
        <v>35278763.629999995</v>
      </c>
    </row>
  </sheetData>
  <mergeCells count="1">
    <mergeCell ref="B2:K2"/>
  </mergeCells>
  <pageMargins left="0.39370078740157483" right="0.39370078740157483" top="0" bottom="0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workbookViewId="0">
      <selection activeCell="H40" sqref="H40"/>
    </sheetView>
  </sheetViews>
  <sheetFormatPr defaultRowHeight="15" x14ac:dyDescent="0.25"/>
  <cols>
    <col min="1" max="1" width="1.85546875" customWidth="1"/>
    <col min="2" max="2" width="22.42578125" customWidth="1"/>
    <col min="3" max="3" width="17.28515625" customWidth="1"/>
    <col min="4" max="4" width="17.140625" customWidth="1"/>
    <col min="5" max="5" width="15.42578125" customWidth="1"/>
    <col min="6" max="6" width="18.85546875" customWidth="1"/>
    <col min="7" max="7" width="8.5703125" customWidth="1"/>
    <col min="8" max="8" width="7.5703125" customWidth="1"/>
  </cols>
  <sheetData>
    <row r="2" spans="2:10" ht="37.5" customHeight="1" thickBot="1" x14ac:dyDescent="0.3">
      <c r="B2" s="417" t="s">
        <v>94</v>
      </c>
      <c r="C2" s="417"/>
      <c r="D2" s="418"/>
      <c r="E2" s="211"/>
      <c r="F2" s="211"/>
      <c r="G2" s="211"/>
      <c r="H2" s="211"/>
      <c r="I2" s="211"/>
      <c r="J2" s="211"/>
    </row>
    <row r="3" spans="2:10" ht="27" customHeight="1" thickBot="1" x14ac:dyDescent="0.3">
      <c r="B3" s="426" t="s">
        <v>69</v>
      </c>
      <c r="C3" s="423" t="s">
        <v>34</v>
      </c>
      <c r="D3" s="424"/>
      <c r="E3" s="425"/>
      <c r="F3" s="204"/>
      <c r="G3" s="234" t="s">
        <v>33</v>
      </c>
      <c r="H3" s="277"/>
      <c r="I3" s="235"/>
      <c r="J3" s="276"/>
    </row>
    <row r="4" spans="2:10" ht="25.5" customHeight="1" thickBot="1" x14ac:dyDescent="0.3">
      <c r="B4" s="304"/>
      <c r="C4" s="3" t="s">
        <v>74</v>
      </c>
      <c r="D4" s="3" t="s">
        <v>75</v>
      </c>
      <c r="E4" s="3" t="s">
        <v>76</v>
      </c>
      <c r="F4" s="203"/>
      <c r="G4" s="275" t="s">
        <v>78</v>
      </c>
      <c r="H4" s="276"/>
      <c r="I4" s="234" t="s">
        <v>79</v>
      </c>
      <c r="J4" s="413"/>
    </row>
    <row r="5" spans="2:10" ht="21.95" customHeight="1" thickBot="1" x14ac:dyDescent="0.3">
      <c r="B5" s="25" t="s">
        <v>70</v>
      </c>
      <c r="C5" s="61">
        <v>718247352.62</v>
      </c>
      <c r="D5" s="61">
        <v>214150809.06</v>
      </c>
      <c r="E5" s="61">
        <v>96906709.629999995</v>
      </c>
      <c r="F5" s="206">
        <f>SUM(C5:E5)</f>
        <v>1029304871.3100001</v>
      </c>
      <c r="G5" s="448">
        <v>0</v>
      </c>
      <c r="H5" s="449"/>
      <c r="I5" s="448">
        <v>0</v>
      </c>
      <c r="J5" s="449"/>
    </row>
    <row r="6" spans="2:10" ht="21.95" customHeight="1" thickBot="1" x14ac:dyDescent="0.3">
      <c r="B6" s="28" t="s">
        <v>71</v>
      </c>
      <c r="C6" s="95">
        <v>0</v>
      </c>
      <c r="D6" s="95">
        <v>0</v>
      </c>
      <c r="E6" s="95">
        <v>0</v>
      </c>
      <c r="F6" s="206">
        <f t="shared" ref="F6:F8" si="0">SUM(C6:E6)</f>
        <v>0</v>
      </c>
      <c r="G6" s="448">
        <v>43824359.43</v>
      </c>
      <c r="H6" s="449"/>
      <c r="I6" s="448">
        <v>742969.18</v>
      </c>
      <c r="J6" s="449"/>
    </row>
    <row r="7" spans="2:10" ht="21.95" customHeight="1" thickBot="1" x14ac:dyDescent="0.3">
      <c r="B7" s="36" t="s">
        <v>72</v>
      </c>
      <c r="C7" s="59">
        <v>0</v>
      </c>
      <c r="D7" s="59">
        <v>0</v>
      </c>
      <c r="E7" s="59">
        <v>0</v>
      </c>
      <c r="F7" s="206">
        <f t="shared" si="0"/>
        <v>0</v>
      </c>
      <c r="G7" s="448">
        <v>32396299.32</v>
      </c>
      <c r="H7" s="449"/>
      <c r="I7" s="448">
        <v>0</v>
      </c>
      <c r="J7" s="449"/>
    </row>
    <row r="8" spans="2:10" ht="21.95" customHeight="1" thickBot="1" x14ac:dyDescent="0.3">
      <c r="B8" s="32"/>
      <c r="C8" s="59">
        <f>SUM(C5+C6+C7)</f>
        <v>718247352.62</v>
      </c>
      <c r="D8" s="59">
        <f t="shared" ref="D8:E8" si="1">SUM(D5+D6+D7)</f>
        <v>214150809.06</v>
      </c>
      <c r="E8" s="59">
        <f t="shared" si="1"/>
        <v>96906709.629999995</v>
      </c>
      <c r="F8" s="206">
        <f t="shared" si="0"/>
        <v>1029304871.3100001</v>
      </c>
      <c r="G8" s="448">
        <f>SUM(G5:G7)</f>
        <v>76220658.75</v>
      </c>
      <c r="H8" s="450"/>
      <c r="I8" s="448">
        <f>SUM(I5:I7)</f>
        <v>742969.18</v>
      </c>
      <c r="J8" s="450"/>
    </row>
    <row r="9" spans="2:10" ht="21.95" customHeight="1" thickBot="1" x14ac:dyDescent="0.3">
      <c r="B9" s="31"/>
      <c r="C9" s="419">
        <f>SUM(C8:E8)</f>
        <v>1029304871.3100001</v>
      </c>
      <c r="D9" s="420"/>
      <c r="E9" s="421"/>
      <c r="F9" s="473"/>
      <c r="G9" s="414"/>
      <c r="H9" s="276"/>
      <c r="I9" s="414"/>
      <c r="J9" s="276"/>
    </row>
    <row r="10" spans="2:10" ht="12" customHeight="1" thickBot="1" x14ac:dyDescent="0.3">
      <c r="B10" s="31"/>
      <c r="C10" s="30"/>
      <c r="D10" s="30"/>
      <c r="E10" s="30"/>
      <c r="F10" s="30"/>
    </row>
    <row r="11" spans="2:10" ht="21.95" customHeight="1" thickBot="1" x14ac:dyDescent="0.3">
      <c r="B11" s="22" t="s">
        <v>40</v>
      </c>
      <c r="C11" s="175">
        <v>10270647.359999999</v>
      </c>
      <c r="D11" s="451">
        <v>31486.9</v>
      </c>
      <c r="E11" s="175">
        <v>49525.07</v>
      </c>
      <c r="F11" s="205">
        <f>SUM(C11:E11)</f>
        <v>10351659.33</v>
      </c>
      <c r="G11" s="463">
        <v>597775.44999999995</v>
      </c>
      <c r="H11" s="464"/>
      <c r="I11" s="465">
        <v>0</v>
      </c>
      <c r="J11" s="466"/>
    </row>
    <row r="12" spans="2:10" ht="21.95" customHeight="1" thickBot="1" x14ac:dyDescent="0.3">
      <c r="B12" s="22" t="s">
        <v>41</v>
      </c>
      <c r="C12" s="115">
        <v>11029430.779999999</v>
      </c>
      <c r="D12" s="452">
        <v>1279967.1399999999</v>
      </c>
      <c r="E12" s="115">
        <v>0</v>
      </c>
      <c r="F12" s="205">
        <f t="shared" ref="F12:F34" si="2">SUM(C12:E12)</f>
        <v>12309397.92</v>
      </c>
      <c r="G12" s="406">
        <v>2106.7399999999998</v>
      </c>
      <c r="H12" s="407"/>
      <c r="I12" s="465">
        <v>0</v>
      </c>
      <c r="J12" s="466"/>
    </row>
    <row r="13" spans="2:10" ht="21.95" customHeight="1" thickBot="1" x14ac:dyDescent="0.3">
      <c r="B13" s="22" t="s">
        <v>42</v>
      </c>
      <c r="C13" s="447">
        <v>74651503.209999993</v>
      </c>
      <c r="D13" s="453">
        <v>10196953.32</v>
      </c>
      <c r="E13" s="447">
        <v>960668.4</v>
      </c>
      <c r="F13" s="205">
        <f t="shared" si="2"/>
        <v>85809124.930000007</v>
      </c>
      <c r="G13" s="406">
        <v>0</v>
      </c>
      <c r="H13" s="407"/>
      <c r="I13" s="465">
        <v>0</v>
      </c>
      <c r="J13" s="466"/>
    </row>
    <row r="14" spans="2:10" ht="21.95" customHeight="1" thickBot="1" x14ac:dyDescent="0.3">
      <c r="B14" s="22" t="s">
        <v>43</v>
      </c>
      <c r="C14" s="175">
        <v>48710263.689999998</v>
      </c>
      <c r="D14" s="451">
        <v>1262511.3600000001</v>
      </c>
      <c r="E14" s="175">
        <v>4533161.8099999996</v>
      </c>
      <c r="F14" s="205">
        <f t="shared" si="2"/>
        <v>54505936.859999999</v>
      </c>
      <c r="G14" s="406">
        <v>0</v>
      </c>
      <c r="H14" s="407"/>
      <c r="I14" s="465">
        <v>0</v>
      </c>
      <c r="J14" s="466"/>
    </row>
    <row r="15" spans="2:10" ht="21.95" customHeight="1" thickBot="1" x14ac:dyDescent="0.3">
      <c r="B15" s="22" t="s">
        <v>44</v>
      </c>
      <c r="C15" s="175">
        <v>13924063.98</v>
      </c>
      <c r="D15" s="451">
        <f>1998885.22+630923.23+15602.73</f>
        <v>2645411.1800000002</v>
      </c>
      <c r="E15" s="175">
        <v>27259.759999999998</v>
      </c>
      <c r="F15" s="205">
        <f t="shared" si="2"/>
        <v>16596734.92</v>
      </c>
      <c r="G15" s="406">
        <v>70276.039999999994</v>
      </c>
      <c r="H15" s="407"/>
      <c r="I15" s="465">
        <v>0</v>
      </c>
      <c r="J15" s="466"/>
    </row>
    <row r="16" spans="2:10" ht="21.95" customHeight="1" thickBot="1" x14ac:dyDescent="0.3">
      <c r="B16" s="22" t="s">
        <v>45</v>
      </c>
      <c r="C16" s="175">
        <v>17967250.449999999</v>
      </c>
      <c r="D16" s="451">
        <v>1993352.5</v>
      </c>
      <c r="E16" s="175">
        <v>124179.62</v>
      </c>
      <c r="F16" s="205">
        <f t="shared" si="2"/>
        <v>20084782.57</v>
      </c>
      <c r="G16" s="406">
        <v>4178.3100000000004</v>
      </c>
      <c r="H16" s="407"/>
      <c r="I16" s="465">
        <v>0</v>
      </c>
      <c r="J16" s="466"/>
    </row>
    <row r="17" spans="2:10" ht="21.95" customHeight="1" thickBot="1" x14ac:dyDescent="0.3">
      <c r="B17" s="22" t="s">
        <v>46</v>
      </c>
      <c r="C17" s="175">
        <v>66833177.850000001</v>
      </c>
      <c r="D17" s="451">
        <v>23101456.079999998</v>
      </c>
      <c r="E17" s="175">
        <v>0</v>
      </c>
      <c r="F17" s="205">
        <f t="shared" si="2"/>
        <v>89934633.930000007</v>
      </c>
      <c r="G17" s="406">
        <v>0</v>
      </c>
      <c r="H17" s="412"/>
      <c r="I17" s="465">
        <v>0</v>
      </c>
      <c r="J17" s="466"/>
    </row>
    <row r="18" spans="2:10" ht="21.95" customHeight="1" thickBot="1" x14ac:dyDescent="0.3">
      <c r="B18" s="22" t="s">
        <v>47</v>
      </c>
      <c r="C18" s="175">
        <v>42178897.689999998</v>
      </c>
      <c r="D18" s="451">
        <v>1009803.92</v>
      </c>
      <c r="E18" s="175">
        <v>0</v>
      </c>
      <c r="F18" s="205">
        <f t="shared" si="2"/>
        <v>43188701.609999999</v>
      </c>
      <c r="G18" s="406">
        <v>0</v>
      </c>
      <c r="H18" s="407"/>
      <c r="I18" s="465">
        <v>0</v>
      </c>
      <c r="J18" s="466"/>
    </row>
    <row r="19" spans="2:10" ht="21.95" customHeight="1" thickBot="1" x14ac:dyDescent="0.3">
      <c r="B19" s="22" t="s">
        <v>48</v>
      </c>
      <c r="C19" s="175">
        <v>7985541.3200000003</v>
      </c>
      <c r="D19" s="451">
        <v>1964193.59</v>
      </c>
      <c r="E19" s="175">
        <v>53065.74</v>
      </c>
      <c r="F19" s="205">
        <f t="shared" si="2"/>
        <v>10002800.65</v>
      </c>
      <c r="G19" s="406">
        <v>0</v>
      </c>
      <c r="H19" s="407"/>
      <c r="I19" s="465">
        <v>0</v>
      </c>
      <c r="J19" s="466"/>
    </row>
    <row r="20" spans="2:10" ht="21.95" customHeight="1" thickBot="1" x14ac:dyDescent="0.3">
      <c r="B20" s="22" t="s">
        <v>49</v>
      </c>
      <c r="C20" s="175">
        <v>9700267.4900000002</v>
      </c>
      <c r="D20" s="451">
        <v>626619.09</v>
      </c>
      <c r="E20" s="175">
        <v>0</v>
      </c>
      <c r="F20" s="205">
        <f t="shared" si="2"/>
        <v>10326886.58</v>
      </c>
      <c r="G20" s="406">
        <v>0</v>
      </c>
      <c r="H20" s="407"/>
      <c r="I20" s="465">
        <v>0</v>
      </c>
      <c r="J20" s="466"/>
    </row>
    <row r="21" spans="2:10" ht="21.95" customHeight="1" thickBot="1" x14ac:dyDescent="0.3">
      <c r="B21" s="22" t="s">
        <v>50</v>
      </c>
      <c r="C21" s="148">
        <v>30781005.149999999</v>
      </c>
      <c r="D21" s="454">
        <v>389408.35</v>
      </c>
      <c r="E21" s="149">
        <v>114365.45</v>
      </c>
      <c r="F21" s="205">
        <f t="shared" si="2"/>
        <v>31284778.949999999</v>
      </c>
      <c r="G21" s="406">
        <v>1580395.79</v>
      </c>
      <c r="H21" s="407"/>
      <c r="I21" s="465">
        <v>0</v>
      </c>
      <c r="J21" s="466"/>
    </row>
    <row r="22" spans="2:10" ht="21.95" customHeight="1" thickBot="1" x14ac:dyDescent="0.3">
      <c r="B22" s="22" t="s">
        <v>51</v>
      </c>
      <c r="C22" s="116">
        <v>28313407.859999999</v>
      </c>
      <c r="D22" s="455">
        <v>6426403.8499999996</v>
      </c>
      <c r="E22" s="116">
        <v>1044152.91</v>
      </c>
      <c r="F22" s="205">
        <f t="shared" si="2"/>
        <v>35783964.619999997</v>
      </c>
      <c r="G22" s="406">
        <v>0</v>
      </c>
      <c r="H22" s="407"/>
      <c r="I22" s="465">
        <v>0</v>
      </c>
      <c r="J22" s="466"/>
    </row>
    <row r="23" spans="2:10" ht="21.95" customHeight="1" thickBot="1" x14ac:dyDescent="0.3">
      <c r="B23" s="22" t="s">
        <v>52</v>
      </c>
      <c r="C23" s="148">
        <v>3838057.41</v>
      </c>
      <c r="D23" s="456">
        <v>0</v>
      </c>
      <c r="E23" s="149">
        <v>98520.95</v>
      </c>
      <c r="F23" s="205">
        <f t="shared" si="2"/>
        <v>3936578.3600000003</v>
      </c>
      <c r="G23" s="406">
        <v>0</v>
      </c>
      <c r="H23" s="407"/>
      <c r="I23" s="465">
        <v>0</v>
      </c>
      <c r="J23" s="466"/>
    </row>
    <row r="24" spans="2:10" ht="21.95" customHeight="1" thickBot="1" x14ac:dyDescent="0.3">
      <c r="B24" s="22" t="s">
        <v>53</v>
      </c>
      <c r="C24" s="175">
        <v>90119524.360000014</v>
      </c>
      <c r="D24" s="451">
        <v>65701742.310000002</v>
      </c>
      <c r="E24" s="175">
        <v>22964138.43</v>
      </c>
      <c r="F24" s="205">
        <f t="shared" si="2"/>
        <v>178785405.10000002</v>
      </c>
      <c r="G24" s="406">
        <v>0</v>
      </c>
      <c r="H24" s="407"/>
      <c r="I24" s="465">
        <v>0</v>
      </c>
      <c r="J24" s="466"/>
    </row>
    <row r="25" spans="2:10" ht="21.95" customHeight="1" thickBot="1" x14ac:dyDescent="0.3">
      <c r="B25" s="22" t="s">
        <v>54</v>
      </c>
      <c r="C25" s="113">
        <v>36871658.799999997</v>
      </c>
      <c r="D25" s="456">
        <v>2897371.23</v>
      </c>
      <c r="E25" s="114">
        <v>421343.67</v>
      </c>
      <c r="F25" s="205">
        <f t="shared" si="2"/>
        <v>40190373.699999996</v>
      </c>
      <c r="G25" s="406">
        <v>10204951.09</v>
      </c>
      <c r="H25" s="407"/>
      <c r="I25" s="465">
        <v>0</v>
      </c>
      <c r="J25" s="466"/>
    </row>
    <row r="26" spans="2:10" ht="21.95" customHeight="1" thickBot="1" x14ac:dyDescent="0.3">
      <c r="B26" s="22" t="s">
        <v>55</v>
      </c>
      <c r="C26" s="176">
        <v>15520343.050000001</v>
      </c>
      <c r="D26" s="451">
        <v>240149.03</v>
      </c>
      <c r="E26" s="175">
        <v>0</v>
      </c>
      <c r="F26" s="205">
        <f t="shared" si="2"/>
        <v>15760492.08</v>
      </c>
      <c r="G26" s="406">
        <v>0</v>
      </c>
      <c r="H26" s="407"/>
      <c r="I26" s="465">
        <v>0</v>
      </c>
      <c r="J26" s="466"/>
    </row>
    <row r="27" spans="2:10" ht="21.95" customHeight="1" thickBot="1" x14ac:dyDescent="0.3">
      <c r="B27" s="22" t="s">
        <v>56</v>
      </c>
      <c r="C27" s="119">
        <v>52302845.300000019</v>
      </c>
      <c r="D27" s="457">
        <v>6581725.1500000004</v>
      </c>
      <c r="E27" s="120">
        <v>460302.94</v>
      </c>
      <c r="F27" s="205">
        <f t="shared" si="2"/>
        <v>59344873.390000015</v>
      </c>
      <c r="G27" s="411">
        <v>287598.90000000002</v>
      </c>
      <c r="H27" s="407"/>
      <c r="I27" s="465">
        <v>0</v>
      </c>
      <c r="J27" s="466"/>
    </row>
    <row r="28" spans="2:10" ht="21.95" customHeight="1" thickBot="1" x14ac:dyDescent="0.3">
      <c r="B28" s="38" t="s">
        <v>57</v>
      </c>
      <c r="C28" s="121">
        <v>0</v>
      </c>
      <c r="D28" s="458">
        <v>0</v>
      </c>
      <c r="E28" s="117">
        <v>0</v>
      </c>
      <c r="F28" s="205">
        <f t="shared" si="2"/>
        <v>0</v>
      </c>
      <c r="G28" s="409">
        <v>3506367.56</v>
      </c>
      <c r="H28" s="407"/>
      <c r="I28" s="465">
        <v>0</v>
      </c>
      <c r="J28" s="466"/>
    </row>
    <row r="29" spans="2:10" ht="21.95" customHeight="1" thickBot="1" x14ac:dyDescent="0.3">
      <c r="B29" s="39" t="s">
        <v>58</v>
      </c>
      <c r="C29" s="182">
        <v>788075.52000000002</v>
      </c>
      <c r="D29" s="459">
        <v>76807.48</v>
      </c>
      <c r="E29" s="182">
        <v>0</v>
      </c>
      <c r="F29" s="205">
        <f t="shared" si="2"/>
        <v>864883</v>
      </c>
      <c r="G29" s="405">
        <f>199743.94+1796.4</f>
        <v>201540.34</v>
      </c>
      <c r="H29" s="405"/>
      <c r="I29" s="467">
        <v>235.4</v>
      </c>
      <c r="J29" s="467"/>
    </row>
    <row r="30" spans="2:10" ht="21.95" customHeight="1" thickBot="1" x14ac:dyDescent="0.3">
      <c r="B30" s="39" t="s">
        <v>59</v>
      </c>
      <c r="C30" s="143">
        <v>1411611.55</v>
      </c>
      <c r="D30" s="460">
        <v>53091.360000000001</v>
      </c>
      <c r="E30" s="144">
        <v>0</v>
      </c>
      <c r="F30" s="205">
        <f t="shared" si="2"/>
        <v>1464702.9100000001</v>
      </c>
      <c r="G30" s="410">
        <v>4943896.3600000003</v>
      </c>
      <c r="H30" s="407"/>
      <c r="I30" s="465">
        <v>0</v>
      </c>
      <c r="J30" s="466"/>
    </row>
    <row r="31" spans="2:10" ht="21.95" customHeight="1" thickBot="1" x14ac:dyDescent="0.3">
      <c r="B31" s="39" t="s">
        <v>60</v>
      </c>
      <c r="C31" s="118">
        <v>0</v>
      </c>
      <c r="D31" s="461">
        <v>0</v>
      </c>
      <c r="E31" s="118">
        <v>0</v>
      </c>
      <c r="F31" s="205">
        <f t="shared" si="2"/>
        <v>0</v>
      </c>
      <c r="G31" s="406">
        <v>0</v>
      </c>
      <c r="H31" s="407"/>
      <c r="I31" s="465">
        <v>0</v>
      </c>
      <c r="J31" s="466"/>
    </row>
    <row r="32" spans="2:10" ht="21.95" customHeight="1" thickBot="1" x14ac:dyDescent="0.3">
      <c r="B32" s="40" t="s">
        <v>61</v>
      </c>
      <c r="C32" s="59">
        <v>0</v>
      </c>
      <c r="D32" s="462">
        <v>0</v>
      </c>
      <c r="E32" s="61">
        <v>0</v>
      </c>
      <c r="F32" s="205">
        <f t="shared" si="2"/>
        <v>0</v>
      </c>
      <c r="G32" s="408">
        <v>1328920.49</v>
      </c>
      <c r="H32" s="408"/>
      <c r="I32" s="468">
        <v>262.5</v>
      </c>
      <c r="J32" s="468"/>
    </row>
    <row r="33" spans="2:10" ht="21.95" customHeight="1" thickBot="1" x14ac:dyDescent="0.3">
      <c r="B33" s="40" t="s">
        <v>73</v>
      </c>
      <c r="C33" s="59">
        <v>0</v>
      </c>
      <c r="D33" s="462">
        <v>0</v>
      </c>
      <c r="E33" s="61">
        <v>0</v>
      </c>
      <c r="F33" s="205">
        <f t="shared" si="2"/>
        <v>0</v>
      </c>
      <c r="G33" s="409">
        <v>5841897.8899999997</v>
      </c>
      <c r="H33" s="407"/>
      <c r="I33" s="465">
        <v>0</v>
      </c>
      <c r="J33" s="466"/>
    </row>
    <row r="34" spans="2:10" ht="21.95" customHeight="1" thickBot="1" x14ac:dyDescent="0.3">
      <c r="B34" s="33" t="s">
        <v>5</v>
      </c>
      <c r="C34" s="59">
        <f>SUM(C11:C33)</f>
        <v>563197572.82000005</v>
      </c>
      <c r="D34" s="59">
        <f>SUM(D11:D33)</f>
        <v>126478453.84000002</v>
      </c>
      <c r="E34" s="59">
        <f>SUM(E11:E33)</f>
        <v>30850684.750000004</v>
      </c>
      <c r="F34" s="205">
        <f t="shared" si="2"/>
        <v>720526711.41000009</v>
      </c>
      <c r="G34" s="406">
        <f>SUM(G11:G33)</f>
        <v>28569904.960000001</v>
      </c>
      <c r="H34" s="407"/>
      <c r="I34" s="409">
        <f>SUM(I11:I33)</f>
        <v>497.9</v>
      </c>
      <c r="J34" s="469"/>
    </row>
    <row r="35" spans="2:10" ht="21.95" customHeight="1" thickBot="1" x14ac:dyDescent="0.3">
      <c r="B35" s="34"/>
      <c r="C35" s="419">
        <f>SUM(C34:E34)</f>
        <v>720526711.41000009</v>
      </c>
      <c r="D35" s="416"/>
      <c r="E35" s="422"/>
      <c r="F35" s="474"/>
      <c r="G35" s="275"/>
      <c r="H35" s="276"/>
      <c r="I35" s="208"/>
      <c r="J35" s="209"/>
    </row>
    <row r="36" spans="2:10" ht="21.95" customHeight="1" thickBot="1" x14ac:dyDescent="0.3">
      <c r="B36" s="54"/>
      <c r="C36" s="60"/>
      <c r="D36" s="122"/>
      <c r="E36" s="123"/>
      <c r="F36" s="123"/>
    </row>
    <row r="37" spans="2:10" ht="31.5" customHeight="1" thickBot="1" x14ac:dyDescent="0.3">
      <c r="B37" s="26" t="s">
        <v>5</v>
      </c>
      <c r="C37" s="61">
        <f t="shared" ref="C37:I37" si="3">SUM(C8+C34)</f>
        <v>1281444925.4400001</v>
      </c>
      <c r="D37" s="61">
        <f t="shared" si="3"/>
        <v>340629262.90000004</v>
      </c>
      <c r="E37" s="61">
        <f t="shared" si="3"/>
        <v>127757394.38</v>
      </c>
      <c r="F37" s="472"/>
      <c r="G37" s="470">
        <f t="shared" si="3"/>
        <v>104790563.71000001</v>
      </c>
      <c r="H37" s="471"/>
      <c r="I37" s="409">
        <f t="shared" si="3"/>
        <v>743467.08000000007</v>
      </c>
      <c r="J37" s="311"/>
    </row>
    <row r="38" spans="2:10" ht="30.75" customHeight="1" thickBot="1" x14ac:dyDescent="0.3">
      <c r="C38" s="415">
        <f>SUM(C37:E37)</f>
        <v>1749831582.7200003</v>
      </c>
      <c r="D38" s="416"/>
      <c r="E38" s="437"/>
      <c r="F38" s="475"/>
      <c r="G38" s="439"/>
      <c r="H38" s="440"/>
      <c r="I38" s="438"/>
      <c r="J38" s="396"/>
    </row>
  </sheetData>
  <mergeCells count="73">
    <mergeCell ref="I37:J37"/>
    <mergeCell ref="G37:H37"/>
    <mergeCell ref="I38:J38"/>
    <mergeCell ref="B2:J2"/>
    <mergeCell ref="G38:H38"/>
    <mergeCell ref="C9:E9"/>
    <mergeCell ref="C35:E35"/>
    <mergeCell ref="C38:E38"/>
    <mergeCell ref="C3:E3"/>
    <mergeCell ref="B3:B4"/>
    <mergeCell ref="G11:H11"/>
    <mergeCell ref="G3:J3"/>
    <mergeCell ref="I12:J12"/>
    <mergeCell ref="I13:J13"/>
    <mergeCell ref="I14:J14"/>
    <mergeCell ref="I15:J15"/>
    <mergeCell ref="I16:J16"/>
    <mergeCell ref="I11:J11"/>
    <mergeCell ref="G9:H9"/>
    <mergeCell ref="I9:J9"/>
    <mergeCell ref="I5:J5"/>
    <mergeCell ref="I6:J6"/>
    <mergeCell ref="I7:J7"/>
    <mergeCell ref="I8:J8"/>
    <mergeCell ref="I4:J4"/>
    <mergeCell ref="G8:H8"/>
    <mergeCell ref="G5:H5"/>
    <mergeCell ref="G6:H6"/>
    <mergeCell ref="G7:H7"/>
    <mergeCell ref="G4:H4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33:J33"/>
    <mergeCell ref="I34:J34"/>
    <mergeCell ref="I35:J35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I27:J27"/>
    <mergeCell ref="G24:H24"/>
    <mergeCell ref="G25:H25"/>
    <mergeCell ref="G26:H26"/>
    <mergeCell ref="G27:H27"/>
    <mergeCell ref="I32:J32"/>
    <mergeCell ref="I28:J28"/>
    <mergeCell ref="I29:J29"/>
    <mergeCell ref="I30:J30"/>
    <mergeCell ref="I31:J31"/>
    <mergeCell ref="G28:H28"/>
    <mergeCell ref="G34:H34"/>
    <mergeCell ref="G35:H35"/>
    <mergeCell ref="G29:H29"/>
    <mergeCell ref="G31:H31"/>
    <mergeCell ref="G32:H32"/>
    <mergeCell ref="G33:H33"/>
    <mergeCell ref="G30:H30"/>
  </mergeCells>
  <pageMargins left="0.19685039370078741" right="0" top="0" bottom="0" header="0" footer="0"/>
  <pageSetup paperSize="9" scale="75" orientation="portrait" r:id="rId1"/>
  <ignoredErrors>
    <ignoredError sqref="F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asıl tablo</vt:lpstr>
      <vt:lpstr>GELİR</vt:lpstr>
      <vt:lpstr>MÜKELLEF SAY.</vt:lpstr>
      <vt:lpstr>MİLE</vt:lpstr>
      <vt:lpstr>MİLE2</vt:lpstr>
      <vt:lpstr>BÜTÇE GEL.GİD.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2017-12-18T13:03:43Z</dcterms:modified>
</cp:coreProperties>
</file>