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asıl tablo" sheetId="7" r:id="rId1"/>
    <sheet name="GELİR" sheetId="2" r:id="rId2"/>
    <sheet name="MÜKELLEF SAY." sheetId="3" r:id="rId3"/>
    <sheet name="MİLE" sheetId="4" r:id="rId4"/>
    <sheet name="MİLE2" sheetId="6" r:id="rId5"/>
    <sheet name="BÜTÇE GEL.GİD." sheetId="5" r:id="rId6"/>
  </sheets>
  <externalReferences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F17" i="6" l="1"/>
  <c r="E17" i="6"/>
  <c r="C17" i="6"/>
  <c r="D18" i="4"/>
  <c r="C18" i="4"/>
  <c r="J24" i="2" l="1"/>
  <c r="I24" i="2"/>
  <c r="D15" i="5" l="1"/>
  <c r="I14" i="2"/>
  <c r="I27" i="2" l="1"/>
  <c r="C33" i="2" l="1"/>
  <c r="G8" i="2" l="1"/>
  <c r="E8" i="2"/>
  <c r="I25" i="5" l="1"/>
  <c r="G25" i="5"/>
  <c r="G34" i="5" l="1"/>
  <c r="I34" i="5"/>
  <c r="G39" i="7" l="1"/>
  <c r="G38" i="7" l="1"/>
  <c r="F25" i="5" l="1"/>
  <c r="F21" i="5" l="1"/>
  <c r="F5" i="5" l="1"/>
  <c r="F6" i="5"/>
  <c r="F7" i="5"/>
  <c r="F18" i="5" l="1"/>
  <c r="F19" i="5"/>
  <c r="F20" i="5"/>
  <c r="F22" i="5"/>
  <c r="F24" i="5"/>
  <c r="F26" i="5"/>
  <c r="F27" i="5"/>
  <c r="F28" i="5"/>
  <c r="F29" i="5"/>
  <c r="F30" i="5"/>
  <c r="F31" i="5"/>
  <c r="F32" i="5"/>
  <c r="F33" i="5"/>
  <c r="F13" i="5" l="1"/>
  <c r="F14" i="5"/>
  <c r="F15" i="5"/>
  <c r="F16" i="5"/>
  <c r="F17" i="5"/>
  <c r="F12" i="5" l="1"/>
  <c r="F11" i="5" l="1"/>
  <c r="J14" i="7" l="1"/>
  <c r="J13" i="7"/>
  <c r="I14" i="7"/>
  <c r="I13" i="7"/>
  <c r="E15" i="7"/>
  <c r="G15" i="7"/>
  <c r="C15" i="7"/>
  <c r="I15" i="7" l="1"/>
  <c r="J15" i="7"/>
  <c r="E34" i="5"/>
  <c r="C34" i="5"/>
  <c r="I8" i="5"/>
  <c r="I37" i="5" s="1"/>
  <c r="G8" i="5"/>
  <c r="C8" i="2" l="1"/>
  <c r="I6" i="7" l="1"/>
  <c r="I5" i="7"/>
  <c r="G33" i="2" l="1"/>
  <c r="G35" i="2" s="1"/>
  <c r="E33" i="2"/>
  <c r="E35" i="2" s="1"/>
  <c r="D34" i="5" l="1"/>
  <c r="F34" i="5" s="1"/>
  <c r="J40" i="7" l="1"/>
  <c r="H40" i="7"/>
  <c r="G37" i="5" l="1"/>
  <c r="E40" i="7" l="1"/>
  <c r="F40" i="7"/>
  <c r="D40" i="7"/>
  <c r="H44" i="7"/>
  <c r="J32" i="7"/>
  <c r="I32" i="7"/>
  <c r="H32" i="7"/>
  <c r="G32" i="7"/>
  <c r="F32" i="7"/>
  <c r="E32" i="7"/>
  <c r="D32" i="7"/>
  <c r="C32" i="7"/>
  <c r="K31" i="7"/>
  <c r="K30" i="7"/>
  <c r="G27" i="7"/>
  <c r="F27" i="7"/>
  <c r="D27" i="7"/>
  <c r="C27" i="7"/>
  <c r="H26" i="7"/>
  <c r="E26" i="7"/>
  <c r="H25" i="7"/>
  <c r="E25" i="7"/>
  <c r="H20" i="7"/>
  <c r="F20" i="7"/>
  <c r="D20" i="7"/>
  <c r="J19" i="7"/>
  <c r="J18" i="7"/>
  <c r="I8" i="7"/>
  <c r="I7" i="7"/>
  <c r="G7" i="7"/>
  <c r="E7" i="7"/>
  <c r="G40" i="7" l="1"/>
  <c r="E27" i="7"/>
  <c r="I26" i="7"/>
  <c r="H27" i="7"/>
  <c r="J20" i="7"/>
  <c r="I25" i="7"/>
  <c r="K32" i="7"/>
  <c r="I27" i="7" l="1"/>
  <c r="D23" i="6"/>
  <c r="E23" i="6"/>
  <c r="F23" i="6"/>
  <c r="G23" i="6"/>
  <c r="H23" i="6"/>
  <c r="I23" i="6"/>
  <c r="J23" i="6"/>
  <c r="C23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7" i="4"/>
  <c r="I16" i="4" l="1"/>
  <c r="I23" i="4"/>
  <c r="I21" i="4"/>
  <c r="I15" i="4"/>
  <c r="I9" i="4"/>
  <c r="I8" i="4"/>
  <c r="I20" i="4"/>
  <c r="I17" i="4"/>
  <c r="I19" i="4"/>
  <c r="I13" i="4"/>
  <c r="I11" i="4"/>
  <c r="I12" i="4"/>
  <c r="I22" i="4"/>
  <c r="I18" i="4"/>
  <c r="I14" i="4"/>
  <c r="I10" i="4"/>
  <c r="K17" i="6"/>
  <c r="I7" i="4" l="1"/>
  <c r="C35" i="5" l="1"/>
  <c r="C35" i="2" l="1"/>
  <c r="D24" i="4"/>
  <c r="D26" i="4" s="1"/>
  <c r="F24" i="4"/>
  <c r="F26" i="4" s="1"/>
  <c r="G24" i="4"/>
  <c r="G26" i="4" s="1"/>
  <c r="C24" i="4"/>
  <c r="C26" i="4" s="1"/>
  <c r="D25" i="6"/>
  <c r="E25" i="6"/>
  <c r="F25" i="6"/>
  <c r="G25" i="6"/>
  <c r="H25" i="6"/>
  <c r="I25" i="6"/>
  <c r="J25" i="6"/>
  <c r="E32" i="3"/>
  <c r="G32" i="3"/>
  <c r="C32" i="3"/>
  <c r="C25" i="6" l="1"/>
  <c r="I32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9" i="3"/>
  <c r="I6" i="3"/>
  <c r="I5" i="3"/>
  <c r="E7" i="3" l="1"/>
  <c r="E34" i="3" s="1"/>
  <c r="G7" i="3"/>
  <c r="G34" i="3" s="1"/>
  <c r="C7" i="3"/>
  <c r="I7" i="3" l="1"/>
  <c r="I34" i="3" s="1"/>
  <c r="C34" i="3"/>
  <c r="D8" i="5" l="1"/>
  <c r="E8" i="5"/>
  <c r="C8" i="5"/>
  <c r="F8" i="5" l="1"/>
  <c r="C9" i="5"/>
  <c r="E37" i="5"/>
  <c r="D37" i="5"/>
  <c r="C37" i="5"/>
  <c r="C38" i="5" l="1"/>
  <c r="E5" i="4" l="1"/>
  <c r="K21" i="6" l="1"/>
  <c r="K9" i="6" l="1"/>
  <c r="K20" i="6" l="1"/>
  <c r="K14" i="6" l="1"/>
  <c r="K13" i="6" l="1"/>
  <c r="K12" i="6" l="1"/>
  <c r="K10" i="6" l="1"/>
  <c r="K8" i="6" l="1"/>
  <c r="K6" i="6" l="1"/>
  <c r="K19" i="6" l="1"/>
  <c r="K22" i="6"/>
  <c r="K7" i="6"/>
  <c r="K11" i="6"/>
  <c r="K15" i="6"/>
  <c r="K16" i="6"/>
  <c r="K18" i="6"/>
  <c r="K4" i="6"/>
  <c r="K23" i="6" l="1"/>
  <c r="K25" i="6" s="1"/>
  <c r="H5" i="4"/>
  <c r="E24" i="4"/>
  <c r="E26" i="4" l="1"/>
  <c r="H24" i="4"/>
  <c r="H26" i="4" s="1"/>
  <c r="I5" i="4"/>
  <c r="I24" i="4" l="1"/>
  <c r="I26" i="4" s="1"/>
</calcChain>
</file>

<file path=xl/sharedStrings.xml><?xml version="1.0" encoding="utf-8"?>
<sst xmlns="http://schemas.openxmlformats.org/spreadsheetml/2006/main" count="247" uniqueCount="92">
  <si>
    <t>DEFTERDARLIK AYLIK BİLGİ FORMU (ÖZET)</t>
  </si>
  <si>
    <t>İLİMİZ MERKEZ VE İLÇE TEŞKİLATI PERSONEL DAĞILIMI</t>
  </si>
  <si>
    <t>PERSONEL DURUMU</t>
  </si>
  <si>
    <t>MERKEZ</t>
  </si>
  <si>
    <t>İLÇELER</t>
  </si>
  <si>
    <t>TOPLAM</t>
  </si>
  <si>
    <t>BAKANLIK ATAMALI</t>
  </si>
  <si>
    <t>VALİLİK ATAMALI</t>
  </si>
  <si>
    <t>TAŞIT DURUMU</t>
  </si>
  <si>
    <t>TAHAKKUK</t>
  </si>
  <si>
    <t>TAHSİLAT</t>
  </si>
  <si>
    <t>MÜKELLEF SAYILARI</t>
  </si>
  <si>
    <t>GERÇEK USÜL</t>
  </si>
  <si>
    <t>BASİT  USÜL</t>
  </si>
  <si>
    <t>KURUMLAR VERGİSİ</t>
  </si>
  <si>
    <t>GENEL TOPLAM</t>
  </si>
  <si>
    <t>İLİMİZ MERKEZ VE İLÇELERDE BULUNAN HAZİNE TAŞINMAZLARI</t>
  </si>
  <si>
    <t>TESCİLLİ    (İRATLI)</t>
  </si>
  <si>
    <t>TESCİLLİ               (TAHSİSLİ)</t>
  </si>
  <si>
    <t>DEV.HÜK.VE TAS.ALT.</t>
  </si>
  <si>
    <t>DEV.HÜK.VE TAS.ALT. (TAHSİSLİ)</t>
  </si>
  <si>
    <t>ADEDİ</t>
  </si>
  <si>
    <t>MİLLİ   EMLAK   GELİRLERİ</t>
  </si>
  <si>
    <t>TAŞINMAZ SATIŞ     GELİRLERİ</t>
  </si>
  <si>
    <t>TAŞINMAZ KİRA GELİRLERİ</t>
  </si>
  <si>
    <t>LOJMAN KİRA GELİRLERİ</t>
  </si>
  <si>
    <t>ECRİMİSİL</t>
  </si>
  <si>
    <t>ÖN İZİN,    KUL.İZNİ GEL.</t>
  </si>
  <si>
    <t>İRTİFAK HAKKI GEL.</t>
  </si>
  <si>
    <t>TAŞINIR SATIŞ GEL.</t>
  </si>
  <si>
    <t>DİĞER GELİRLER</t>
  </si>
  <si>
    <t>Merkez</t>
  </si>
  <si>
    <t>İlçeler</t>
  </si>
  <si>
    <t>RET VE İADELER</t>
  </si>
  <si>
    <t>BÜTÇE GİDERİ TOPLAMI</t>
  </si>
  <si>
    <t>DERDEST DAVALAR</t>
  </si>
  <si>
    <t>DERDEST HUKUK DAVALARI</t>
  </si>
  <si>
    <t>DERDEST CEZA DAVALARI</t>
  </si>
  <si>
    <t>İCRA TAKİP DOSYALARI</t>
  </si>
  <si>
    <t>HAZİNE AVUKATI SAYISI</t>
  </si>
  <si>
    <t>BAŞMAKÇI MALMÜD.</t>
  </si>
  <si>
    <t>BAYAT MALMÜD.</t>
  </si>
  <si>
    <t>BOLVADİN MALMÜD.</t>
  </si>
  <si>
    <t>ÇAY MALMÜD.</t>
  </si>
  <si>
    <t>ÇOBANLAR MALMÜD.</t>
  </si>
  <si>
    <t>DAZKIRI MALMÜD.</t>
  </si>
  <si>
    <t>DİNAR MALMÜD.</t>
  </si>
  <si>
    <t>EMİRDAĞ MALMÜD.</t>
  </si>
  <si>
    <t>EVCİLER MALMÜD.</t>
  </si>
  <si>
    <t>HOCALAR MALMÜD.</t>
  </si>
  <si>
    <t>İHSANİYE MALMÜD.</t>
  </si>
  <si>
    <t>İSCEHİSAR MALMÜD.</t>
  </si>
  <si>
    <t>KIZILÖREN MALMÜD.</t>
  </si>
  <si>
    <t>SANDIKLI MALMÜD.</t>
  </si>
  <si>
    <t>SİNANPAŞA MALMÜD.</t>
  </si>
  <si>
    <t>SULTANDAĞI MALMÜD.</t>
  </si>
  <si>
    <t>ŞUHUT MALMÜD.</t>
  </si>
  <si>
    <t>BOLVADİN VD.MD.</t>
  </si>
  <si>
    <t>ÇAY VD.MD.</t>
  </si>
  <si>
    <t>DİNAR VD.MD.</t>
  </si>
  <si>
    <t>EMİRDAĞ VD.MD.</t>
  </si>
  <si>
    <t>SANDIKLI VD.MD.</t>
  </si>
  <si>
    <t>BİRİMİN ADI</t>
  </si>
  <si>
    <t>GERÇEK</t>
  </si>
  <si>
    <t>BASİT</t>
  </si>
  <si>
    <t>KURUMLAR</t>
  </si>
  <si>
    <t>KOCATEPE VD.MD.</t>
  </si>
  <si>
    <t>TINAZTEPE VD.MD.</t>
  </si>
  <si>
    <t>MİLLİ EMLAK MÜD.</t>
  </si>
  <si>
    <t>SAYMANLIKLAR</t>
  </si>
  <si>
    <t>MUHASEBE MÜD.</t>
  </si>
  <si>
    <t>KOCATEPE V.D. MÜD.</t>
  </si>
  <si>
    <t>TINAZTEPE V.D. MÜD.</t>
  </si>
  <si>
    <t>İSCEHİSAR VD.MD.</t>
  </si>
  <si>
    <t>PERSONEL</t>
  </si>
  <si>
    <t>CARİ</t>
  </si>
  <si>
    <t>YATIRIM</t>
  </si>
  <si>
    <t xml:space="preserve"> </t>
  </si>
  <si>
    <t>KDV</t>
  </si>
  <si>
    <t>ÖTV</t>
  </si>
  <si>
    <t>İLİMİZ MERKEZ VE İLÇE GELİR -GİDER DAĞILIMI</t>
  </si>
  <si>
    <t>BÜTÇE GİDERİ</t>
  </si>
  <si>
    <t>ORAN</t>
  </si>
  <si>
    <t>BÜTÇE GELİRLERİ</t>
  </si>
  <si>
    <t>GELİRİN GİDERİ KARŞILAMA ORANI</t>
  </si>
  <si>
    <t>AFYONKARAHİSAR İL GENELİ GİDER DAĞILIMI</t>
  </si>
  <si>
    <t>İL MERKEZİ</t>
  </si>
  <si>
    <t>ŞUBAT 2018</t>
  </si>
  <si>
    <t>28.02.2018 TARİHİ İTİBARİYLE MÜKELLEF SAYILARI</t>
  </si>
  <si>
    <t>28.02.2018 TARİHİ İTİBARİYLE HARCAMALARIN SINIFLANDIRILMASI</t>
  </si>
  <si>
    <t>ŞUBAT  2018</t>
  </si>
  <si>
    <t>DÖNEMİ: ŞUBAT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</si>
</sst>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T_L_-;\-* #,##0.00\ _T_L_-;_-* &quot;-&quot;??\ _T_L_-;_-@_-"/>
    <numFmt numFmtId="165" formatCode="#,##0.00\ _T_L"/>
    <numFmt numFmtId="166" formatCode="#,##0.00\ _₺"/>
    <numFmt numFmtId="167" formatCode="#,##0\ _₺"/>
    <numFmt numFmtId="168" formatCode="#,##0.00;[Red]#,##0.00"/>
    <numFmt numFmtId="169" formatCode="#,##0.00\ _T_L;[Red]#,##0.00\ _T_L"/>
    <numFmt numFmtId="170" formatCode="#,###.0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Arial"/>
      <family val="2"/>
    </font>
    <font>
      <sz val="11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 Tur"/>
      <charset val="162"/>
    </font>
    <font>
      <b/>
      <u/>
      <sz val="12"/>
      <name val="Times New Roman"/>
      <family val="1"/>
      <charset val="162"/>
    </font>
    <font>
      <sz val="10"/>
      <color theme="1"/>
      <name val="Verdana"/>
      <family val="2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  <font>
      <sz val="10"/>
      <color indexed="8"/>
      <name val="Verdana"/>
      <family val="2"/>
      <charset val="16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Verdana"/>
      <family val="2"/>
      <charset val="162"/>
    </font>
    <font>
      <sz val="11"/>
      <color indexed="8"/>
      <name val="Calibri"/>
      <family val="2"/>
      <charset val="162"/>
    </font>
    <font>
      <sz val="11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sz val="12"/>
      <color rgb="FF000000"/>
      <name val="Calibri"/>
      <family val="2"/>
      <charset val="162"/>
      <scheme val="minor"/>
    </font>
    <font>
      <sz val="12"/>
      <color indexed="8"/>
      <name val="Calibri"/>
      <family val="2"/>
      <charset val="162"/>
    </font>
    <font>
      <sz val="1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0"/>
      <color rgb="FF000000"/>
      <name val="Verdana"/>
      <family val="2"/>
      <charset val="162"/>
    </font>
    <font>
      <sz val="11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22">
    <xf numFmtId="0" fontId="0" fillId="0" borderId="0"/>
    <xf numFmtId="0" fontId="41" fillId="0" borderId="0"/>
    <xf numFmtId="0" fontId="41" fillId="0" borderId="0"/>
    <xf numFmtId="0" fontId="42" fillId="0" borderId="0"/>
    <xf numFmtId="0" fontId="21" fillId="0" borderId="0"/>
    <xf numFmtId="164" fontId="42" fillId="0" borderId="0" applyFont="0" applyFill="0" applyBorder="0" applyAlignment="0" applyProtection="0"/>
    <xf numFmtId="0" fontId="20" fillId="0" borderId="0"/>
    <xf numFmtId="0" fontId="19" fillId="0" borderId="0"/>
    <xf numFmtId="0" fontId="41" fillId="0" borderId="0"/>
    <xf numFmtId="0" fontId="41" fillId="0" borderId="0"/>
    <xf numFmtId="0" fontId="18" fillId="0" borderId="0"/>
    <xf numFmtId="164" fontId="41" fillId="0" borderId="0" applyFont="0" applyFill="0" applyBorder="0" applyAlignment="0" applyProtection="0"/>
    <xf numFmtId="0" fontId="17" fillId="0" borderId="0"/>
    <xf numFmtId="0" fontId="41" fillId="0" borderId="0"/>
    <xf numFmtId="0" fontId="15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523">
    <xf numFmtId="0" fontId="0" fillId="0" borderId="0" xfId="0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2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" fontId="27" fillId="0" borderId="27" xfId="0" applyNumberFormat="1" applyFont="1" applyBorder="1" applyAlignment="1">
      <alignment horizontal="center" vertical="center" wrapText="1"/>
    </xf>
    <xf numFmtId="4" fontId="26" fillId="0" borderId="25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26" fillId="0" borderId="0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33" fillId="0" borderId="25" xfId="0" applyNumberFormat="1" applyFont="1" applyFill="1" applyBorder="1" applyAlignment="1" applyProtection="1">
      <alignment vertical="center"/>
      <protection hidden="1"/>
    </xf>
    <xf numFmtId="0" fontId="23" fillId="0" borderId="25" xfId="0" applyFont="1" applyFill="1" applyBorder="1" applyAlignment="1">
      <alignment horizontal="center" vertical="center"/>
    </xf>
    <xf numFmtId="0" fontId="0" fillId="0" borderId="0" xfId="0" applyBorder="1"/>
    <xf numFmtId="0" fontId="33" fillId="0" borderId="25" xfId="0" applyFont="1" applyFill="1" applyBorder="1" applyAlignment="1" applyProtection="1">
      <alignment vertical="center" wrapText="1"/>
      <protection hidden="1"/>
    </xf>
    <xf numFmtId="0" fontId="36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8" xfId="0" applyNumberFormat="1" applyFont="1" applyFill="1" applyBorder="1" applyAlignment="1" applyProtection="1">
      <alignment vertical="center"/>
      <protection hidden="1"/>
    </xf>
    <xf numFmtId="0" fontId="40" fillId="0" borderId="30" xfId="0" applyFont="1" applyBorder="1" applyAlignment="1">
      <alignment horizontal="left" vertical="center"/>
    </xf>
    <xf numFmtId="4" fontId="23" fillId="0" borderId="25" xfId="0" applyNumberFormat="1" applyFont="1" applyBorder="1" applyAlignment="1">
      <alignment horizontal="center" vertical="center"/>
    </xf>
    <xf numFmtId="4" fontId="3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8" xfId="0" applyFont="1" applyBorder="1"/>
    <xf numFmtId="0" fontId="35" fillId="0" borderId="45" xfId="0" applyFont="1" applyBorder="1"/>
    <xf numFmtId="0" fontId="36" fillId="0" borderId="25" xfId="0" applyNumberFormat="1" applyFont="1" applyFill="1" applyBorder="1" applyAlignment="1" applyProtection="1">
      <alignment vertical="center"/>
      <protection hidden="1"/>
    </xf>
    <xf numFmtId="0" fontId="40" fillId="0" borderId="25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0" fillId="0" borderId="5" xfId="0" applyBorder="1"/>
    <xf numFmtId="0" fontId="23" fillId="0" borderId="8" xfId="0" applyFont="1" applyBorder="1"/>
    <xf numFmtId="0" fontId="40" fillId="0" borderId="0" xfId="0" applyFont="1" applyBorder="1" applyAlignment="1">
      <alignment vertical="center"/>
    </xf>
    <xf numFmtId="4" fontId="44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23" fillId="0" borderId="25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35" fillId="0" borderId="26" xfId="0" applyFont="1" applyBorder="1" applyAlignment="1">
      <alignment vertical="center"/>
    </xf>
    <xf numFmtId="0" fontId="40" fillId="0" borderId="26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7" fillId="0" borderId="25" xfId="0" applyFont="1" applyBorder="1" applyAlignment="1">
      <alignment horizontal="left" vertical="center"/>
    </xf>
    <xf numFmtId="0" fontId="35" fillId="0" borderId="0" xfId="0" applyFont="1" applyBorder="1"/>
    <xf numFmtId="3" fontId="28" fillId="0" borderId="25" xfId="0" applyNumberFormat="1" applyFont="1" applyFill="1" applyBorder="1" applyAlignment="1">
      <alignment horizontal="center" vertical="center"/>
    </xf>
    <xf numFmtId="3" fontId="48" fillId="0" borderId="27" xfId="0" applyNumberFormat="1" applyFont="1" applyBorder="1" applyAlignment="1">
      <alignment horizontal="center" vertical="center"/>
    </xf>
    <xf numFmtId="3" fontId="48" fillId="0" borderId="47" xfId="0" applyNumberFormat="1" applyFon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4" fontId="39" fillId="0" borderId="25" xfId="0" applyNumberFormat="1" applyFont="1" applyFill="1" applyBorder="1" applyAlignment="1" applyProtection="1">
      <alignment horizontal="right" vertical="center" wrapText="1"/>
      <protection hidden="1"/>
    </xf>
    <xf numFmtId="4" fontId="39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39" fillId="0" borderId="25" xfId="0" applyNumberFormat="1" applyFont="1" applyBorder="1" applyAlignment="1">
      <alignment horizontal="right" vertical="center"/>
    </xf>
    <xf numFmtId="0" fontId="0" fillId="0" borderId="13" xfId="0" applyBorder="1"/>
    <xf numFmtId="0" fontId="0" fillId="0" borderId="0" xfId="0" applyFont="1"/>
    <xf numFmtId="3" fontId="0" fillId="0" borderId="15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3" fontId="50" fillId="0" borderId="25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25" xfId="0" applyFill="1" applyBorder="1" applyAlignment="1">
      <alignment vertical="center"/>
    </xf>
    <xf numFmtId="0" fontId="30" fillId="0" borderId="23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vertical="center"/>
    </xf>
    <xf numFmtId="3" fontId="48" fillId="0" borderId="22" xfId="0" applyNumberFormat="1" applyFon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4" fontId="27" fillId="0" borderId="50" xfId="0" applyNumberFormat="1" applyFont="1" applyBorder="1" applyAlignment="1">
      <alignment horizontal="center" vertical="center" wrapText="1"/>
    </xf>
    <xf numFmtId="0" fontId="0" fillId="0" borderId="49" xfId="0" applyBorder="1"/>
    <xf numFmtId="0" fontId="23" fillId="0" borderId="54" xfId="0" applyFont="1" applyBorder="1" applyAlignment="1">
      <alignment horizontal="center" vertical="center"/>
    </xf>
    <xf numFmtId="3" fontId="0" fillId="0" borderId="50" xfId="0" applyNumberFormat="1" applyFont="1" applyBorder="1" applyAlignment="1">
      <alignment horizontal="center" vertical="center"/>
    </xf>
    <xf numFmtId="0" fontId="40" fillId="0" borderId="50" xfId="0" applyFont="1" applyBorder="1" applyAlignment="1">
      <alignment vertical="center"/>
    </xf>
    <xf numFmtId="4" fontId="39" fillId="0" borderId="15" xfId="0" applyNumberFormat="1" applyFont="1" applyBorder="1" applyAlignment="1">
      <alignment horizontal="right" vertical="center"/>
    </xf>
    <xf numFmtId="0" fontId="26" fillId="0" borderId="13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3" fontId="43" fillId="0" borderId="15" xfId="0" applyNumberFormat="1" applyFont="1" applyFill="1" applyBorder="1" applyAlignment="1">
      <alignment horizontal="center" vertical="center"/>
    </xf>
    <xf numFmtId="3" fontId="43" fillId="0" borderId="48" xfId="0" applyNumberFormat="1" applyFont="1" applyFill="1" applyBorder="1" applyAlignment="1">
      <alignment horizontal="center" vertical="center"/>
    </xf>
    <xf numFmtId="0" fontId="0" fillId="0" borderId="39" xfId="0" applyFill="1" applyBorder="1" applyAlignment="1">
      <alignment vertical="center"/>
    </xf>
    <xf numFmtId="3" fontId="28" fillId="0" borderId="48" xfId="0" applyNumberFormat="1" applyFont="1" applyFill="1" applyBorder="1" applyAlignment="1">
      <alignment horizontal="center" vertical="center"/>
    </xf>
    <xf numFmtId="3" fontId="28" fillId="0" borderId="26" xfId="0" applyNumberFormat="1" applyFont="1" applyFill="1" applyBorder="1" applyAlignment="1">
      <alignment horizontal="center" vertical="center"/>
    </xf>
    <xf numFmtId="4" fontId="39" fillId="0" borderId="50" xfId="0" applyNumberFormat="1" applyFont="1" applyFill="1" applyBorder="1" applyAlignment="1">
      <alignment horizontal="right" vertical="center"/>
    </xf>
    <xf numFmtId="4" fontId="49" fillId="0" borderId="50" xfId="0" applyNumberFormat="1" applyFont="1" applyBorder="1" applyAlignment="1">
      <alignment horizontal="right" vertical="center" wrapText="1"/>
    </xf>
    <xf numFmtId="4" fontId="39" fillId="0" borderId="0" xfId="0" applyNumberFormat="1" applyFont="1" applyFill="1" applyBorder="1" applyAlignment="1" applyProtection="1">
      <alignment horizontal="right" vertical="center"/>
      <protection locked="0"/>
    </xf>
    <xf numFmtId="4" fontId="39" fillId="0" borderId="0" xfId="0" applyNumberFormat="1" applyFont="1" applyBorder="1" applyAlignment="1">
      <alignment horizontal="right" vertical="center"/>
    </xf>
    <xf numFmtId="3" fontId="28" fillId="0" borderId="23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3" fontId="43" fillId="0" borderId="22" xfId="0" applyNumberFormat="1" applyFont="1" applyBorder="1" applyAlignment="1">
      <alignment horizontal="center" vertical="center"/>
    </xf>
    <xf numFmtId="3" fontId="43" fillId="0" borderId="31" xfId="0" applyNumberFormat="1" applyFont="1" applyBorder="1" applyAlignment="1">
      <alignment horizontal="center" vertical="center"/>
    </xf>
    <xf numFmtId="3" fontId="43" fillId="0" borderId="25" xfId="0" applyNumberFormat="1" applyFont="1" applyBorder="1" applyAlignment="1">
      <alignment horizontal="center" vertical="center"/>
    </xf>
    <xf numFmtId="3" fontId="48" fillId="0" borderId="14" xfId="0" applyNumberFormat="1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10" fontId="13" fillId="0" borderId="19" xfId="0" applyNumberFormat="1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/>
    </xf>
    <xf numFmtId="3" fontId="0" fillId="0" borderId="48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3" fontId="0" fillId="0" borderId="55" xfId="0" applyNumberFormat="1" applyFont="1" applyBorder="1" applyAlignment="1">
      <alignment horizontal="center" vertical="center"/>
    </xf>
    <xf numFmtId="3" fontId="43" fillId="0" borderId="50" xfId="0" applyNumberFormat="1" applyFont="1" applyBorder="1" applyAlignment="1">
      <alignment horizontal="center" vertical="center"/>
    </xf>
    <xf numFmtId="3" fontId="43" fillId="0" borderId="51" xfId="0" applyNumberFormat="1" applyFont="1" applyBorder="1" applyAlignment="1">
      <alignment horizontal="center" vertical="center"/>
    </xf>
    <xf numFmtId="3" fontId="43" fillId="0" borderId="52" xfId="0" applyNumberFormat="1" applyFont="1" applyBorder="1" applyAlignment="1">
      <alignment horizontal="center" vertical="center"/>
    </xf>
    <xf numFmtId="3" fontId="43" fillId="0" borderId="4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4" fontId="27" fillId="0" borderId="45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4" fontId="13" fillId="0" borderId="19" xfId="0" applyNumberFormat="1" applyFont="1" applyBorder="1" applyAlignment="1">
      <alignment horizontal="center" vertical="center"/>
    </xf>
    <xf numFmtId="10" fontId="14" fillId="0" borderId="19" xfId="0" applyNumberFormat="1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4" fontId="39" fillId="0" borderId="52" xfId="0" applyNumberFormat="1" applyFont="1" applyFill="1" applyBorder="1" applyAlignment="1">
      <alignment horizontal="right" vertical="center"/>
    </xf>
    <xf numFmtId="4" fontId="39" fillId="0" borderId="52" xfId="0" applyNumberFormat="1" applyFont="1" applyBorder="1" applyAlignment="1">
      <alignment horizontal="right" vertical="center"/>
    </xf>
    <xf numFmtId="4" fontId="39" fillId="0" borderId="52" xfId="0" applyNumberFormat="1" applyFont="1" applyFill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40" fillId="0" borderId="27" xfId="0" applyFont="1" applyBorder="1" applyAlignment="1">
      <alignment horizontal="left" vertical="center"/>
    </xf>
    <xf numFmtId="4" fontId="39" fillId="0" borderId="11" xfId="0" applyNumberFormat="1" applyFont="1" applyBorder="1" applyAlignment="1">
      <alignment horizontal="right" vertical="center"/>
    </xf>
    <xf numFmtId="0" fontId="0" fillId="0" borderId="51" xfId="0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4" fontId="23" fillId="0" borderId="18" xfId="0" applyNumberFormat="1" applyFont="1" applyBorder="1" applyAlignment="1">
      <alignment horizontal="center" vertical="center"/>
    </xf>
    <xf numFmtId="4" fontId="23" fillId="0" borderId="7" xfId="0" applyNumberFormat="1" applyFont="1" applyBorder="1" applyAlignment="1">
      <alignment horizontal="center" vertical="center"/>
    </xf>
    <xf numFmtId="4" fontId="23" fillId="0" borderId="59" xfId="0" applyNumberFormat="1" applyFont="1" applyBorder="1" applyAlignment="1">
      <alignment horizontal="center" vertical="center"/>
    </xf>
    <xf numFmtId="4" fontId="23" fillId="0" borderId="50" xfId="0" applyNumberFormat="1" applyFont="1" applyFill="1" applyBorder="1" applyAlignment="1">
      <alignment horizontal="center" vertical="center"/>
    </xf>
    <xf numFmtId="4" fontId="11" fillId="0" borderId="25" xfId="0" applyNumberFormat="1" applyFont="1" applyFill="1" applyBorder="1" applyAlignment="1">
      <alignment horizontal="center" vertical="center"/>
    </xf>
    <xf numFmtId="4" fontId="23" fillId="0" borderId="58" xfId="0" applyNumberFormat="1" applyFont="1" applyBorder="1" applyAlignment="1">
      <alignment horizontal="center" vertical="center"/>
    </xf>
    <xf numFmtId="4" fontId="39" fillId="0" borderId="52" xfId="0" applyNumberFormat="1" applyFont="1" applyBorder="1" applyAlignment="1">
      <alignment horizontal="right" vertical="center"/>
    </xf>
    <xf numFmtId="0" fontId="40" fillId="0" borderId="57" xfId="0" applyFont="1" applyBorder="1" applyAlignment="1">
      <alignment vertical="center"/>
    </xf>
    <xf numFmtId="4" fontId="9" fillId="0" borderId="57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3" fontId="43" fillId="0" borderId="57" xfId="0" applyNumberFormat="1" applyFont="1" applyBorder="1" applyAlignment="1">
      <alignment horizontal="center" vertical="center"/>
    </xf>
    <xf numFmtId="4" fontId="39" fillId="0" borderId="52" xfId="0" applyNumberFormat="1" applyFont="1" applyFill="1" applyBorder="1" applyAlignment="1">
      <alignment vertical="center"/>
    </xf>
    <xf numFmtId="4" fontId="27" fillId="0" borderId="73" xfId="0" applyNumberFormat="1" applyFont="1" applyFill="1" applyBorder="1" applyAlignment="1">
      <alignment horizontal="center" vertical="center" wrapText="1"/>
    </xf>
    <xf numFmtId="3" fontId="43" fillId="0" borderId="73" xfId="0" applyNumberFormat="1" applyFont="1" applyFill="1" applyBorder="1" applyAlignment="1">
      <alignment horizontal="center" vertical="center"/>
    </xf>
    <xf numFmtId="4" fontId="29" fillId="0" borderId="73" xfId="0" applyNumberFormat="1" applyFont="1" applyFill="1" applyBorder="1" applyAlignment="1">
      <alignment horizontal="right" vertical="center"/>
    </xf>
    <xf numFmtId="4" fontId="27" fillId="0" borderId="27" xfId="0" applyNumberFormat="1" applyFont="1" applyBorder="1" applyAlignment="1">
      <alignment horizontal="center" vertical="center" wrapText="1"/>
    </xf>
    <xf numFmtId="4" fontId="27" fillId="0" borderId="27" xfId="0" applyNumberFormat="1" applyFont="1" applyFill="1" applyBorder="1" applyAlignment="1">
      <alignment horizontal="center" vertical="center" wrapText="1"/>
    </xf>
    <xf numFmtId="4" fontId="27" fillId="0" borderId="73" xfId="0" applyNumberFormat="1" applyFont="1" applyBorder="1" applyAlignment="1">
      <alignment horizontal="center" vertical="center" wrapText="1"/>
    </xf>
    <xf numFmtId="3" fontId="43" fillId="0" borderId="55" xfId="0" applyNumberFormat="1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3" fontId="28" fillId="0" borderId="42" xfId="0" applyNumberFormat="1" applyFont="1" applyFill="1" applyBorder="1" applyAlignment="1">
      <alignment horizontal="center" vertical="center"/>
    </xf>
    <xf numFmtId="4" fontId="39" fillId="0" borderId="52" xfId="0" applyNumberFormat="1" applyFont="1" applyBorder="1" applyAlignment="1">
      <alignment horizontal="right" vertical="center"/>
    </xf>
    <xf numFmtId="4" fontId="39" fillId="0" borderId="73" xfId="0" applyNumberFormat="1" applyFont="1" applyFill="1" applyBorder="1" applyAlignment="1">
      <alignment horizontal="right" vertical="center"/>
    </xf>
    <xf numFmtId="4" fontId="49" fillId="0" borderId="73" xfId="0" applyNumberFormat="1" applyFont="1" applyFill="1" applyBorder="1" applyAlignment="1" applyProtection="1">
      <alignment horizontal="right" vertical="center" wrapText="1"/>
      <protection hidden="1"/>
    </xf>
    <xf numFmtId="4" fontId="49" fillId="0" borderId="73" xfId="0" applyNumberFormat="1" applyFont="1" applyFill="1" applyBorder="1" applyAlignment="1" applyProtection="1">
      <alignment horizontal="right" vertical="center"/>
      <protection locked="0"/>
    </xf>
    <xf numFmtId="4" fontId="39" fillId="0" borderId="52" xfId="0" applyNumberFormat="1" applyFont="1" applyFill="1" applyBorder="1" applyAlignment="1">
      <alignment horizontal="right" vertical="center"/>
    </xf>
    <xf numFmtId="4" fontId="7" fillId="0" borderId="52" xfId="0" applyNumberFormat="1" applyFont="1" applyFill="1" applyBorder="1" applyAlignment="1">
      <alignment horizontal="right" vertical="center"/>
    </xf>
    <xf numFmtId="4" fontId="39" fillId="0" borderId="73" xfId="0" applyNumberFormat="1" applyFont="1" applyFill="1" applyBorder="1" applyAlignment="1" applyProtection="1">
      <alignment horizontal="right" vertical="center" wrapText="1"/>
      <protection hidden="1"/>
    </xf>
    <xf numFmtId="0" fontId="54" fillId="0" borderId="18" xfId="0" applyFon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7" fillId="0" borderId="67" xfId="0" applyFont="1" applyBorder="1" applyAlignment="1">
      <alignment horizontal="right" vertical="center"/>
    </xf>
    <xf numFmtId="167" fontId="7" fillId="0" borderId="67" xfId="0" applyNumberFormat="1" applyFont="1" applyBorder="1" applyAlignment="1">
      <alignment horizontal="right" vertical="center"/>
    </xf>
    <xf numFmtId="167" fontId="54" fillId="0" borderId="67" xfId="0" applyNumberFormat="1" applyFont="1" applyBorder="1" applyAlignment="1">
      <alignment horizontal="right" vertical="center"/>
    </xf>
    <xf numFmtId="4" fontId="6" fillId="0" borderId="52" xfId="0" applyNumberFormat="1" applyFont="1" applyFill="1" applyBorder="1" applyAlignment="1">
      <alignment horizontal="right" vertical="center"/>
    </xf>
    <xf numFmtId="3" fontId="48" fillId="0" borderId="2" xfId="0" applyNumberFormat="1" applyFont="1" applyBorder="1" applyAlignment="1">
      <alignment horizontal="center" vertical="center"/>
    </xf>
    <xf numFmtId="3" fontId="48" fillId="0" borderId="35" xfId="0" applyNumberFormat="1" applyFont="1" applyBorder="1" applyAlignment="1">
      <alignment horizontal="center" vertical="center"/>
    </xf>
    <xf numFmtId="4" fontId="39" fillId="0" borderId="73" xfId="0" applyNumberFormat="1" applyFont="1" applyFill="1" applyBorder="1" applyAlignment="1" applyProtection="1">
      <alignment horizontal="right" vertical="center"/>
      <protection locked="0"/>
    </xf>
    <xf numFmtId="3" fontId="43" fillId="0" borderId="25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3" fontId="29" fillId="0" borderId="7" xfId="0" applyNumberFormat="1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/>
    </xf>
    <xf numFmtId="3" fontId="29" fillId="0" borderId="0" xfId="0" applyNumberFormat="1" applyFont="1" applyBorder="1" applyAlignment="1">
      <alignment horizontal="center" vertical="center"/>
    </xf>
    <xf numFmtId="0" fontId="29" fillId="0" borderId="0" xfId="0" applyFont="1"/>
    <xf numFmtId="3" fontId="29" fillId="0" borderId="50" xfId="0" applyNumberFormat="1" applyFont="1" applyBorder="1"/>
    <xf numFmtId="3" fontId="28" fillId="0" borderId="50" xfId="0" applyNumberFormat="1" applyFont="1" applyBorder="1" applyAlignment="1">
      <alignment horizontal="center" vertical="center"/>
    </xf>
    <xf numFmtId="3" fontId="29" fillId="0" borderId="0" xfId="0" applyNumberFormat="1" applyFont="1" applyBorder="1"/>
    <xf numFmtId="3" fontId="28" fillId="0" borderId="25" xfId="0" applyNumberFormat="1" applyFont="1" applyBorder="1" applyAlignment="1">
      <alignment horizontal="center" vertical="center"/>
    </xf>
    <xf numFmtId="3" fontId="43" fillId="0" borderId="27" xfId="0" applyNumberFormat="1" applyFont="1" applyFill="1" applyBorder="1" applyAlignment="1">
      <alignment horizontal="center" vertical="center"/>
    </xf>
    <xf numFmtId="3" fontId="43" fillId="0" borderId="47" xfId="0" applyNumberFormat="1" applyFont="1" applyFill="1" applyBorder="1" applyAlignment="1">
      <alignment horizontal="center" vertical="center"/>
    </xf>
    <xf numFmtId="3" fontId="43" fillId="0" borderId="29" xfId="0" applyNumberFormat="1" applyFont="1" applyFill="1" applyBorder="1" applyAlignment="1">
      <alignment horizontal="center" vertical="center"/>
    </xf>
    <xf numFmtId="4" fontId="28" fillId="0" borderId="25" xfId="0" applyNumberFormat="1" applyFont="1" applyFill="1" applyBorder="1" applyAlignment="1">
      <alignment horizontal="center" vertical="center"/>
    </xf>
    <xf numFmtId="0" fontId="0" fillId="0" borderId="0" xfId="0" applyFill="1"/>
    <xf numFmtId="4" fontId="11" fillId="0" borderId="50" xfId="0" applyNumberFormat="1" applyFont="1" applyFill="1" applyBorder="1" applyAlignment="1">
      <alignment horizontal="center" vertical="center"/>
    </xf>
    <xf numFmtId="4" fontId="39" fillId="0" borderId="52" xfId="0" applyNumberFormat="1" applyFont="1" applyFill="1" applyBorder="1" applyAlignment="1">
      <alignment horizontal="right" vertical="center"/>
    </xf>
    <xf numFmtId="4" fontId="28" fillId="0" borderId="28" xfId="0" applyNumberFormat="1" applyFont="1" applyFill="1" applyBorder="1" applyAlignment="1">
      <alignment horizontal="center" vertical="center" wrapText="1"/>
    </xf>
    <xf numFmtId="4" fontId="28" fillId="0" borderId="25" xfId="0" applyNumberFormat="1" applyFont="1" applyFill="1" applyBorder="1" applyAlignment="1">
      <alignment horizontal="center" vertical="center" wrapText="1"/>
    </xf>
    <xf numFmtId="4" fontId="39" fillId="0" borderId="52" xfId="0" applyNumberFormat="1" applyFont="1" applyFill="1" applyBorder="1" applyAlignment="1">
      <alignment horizontal="right" vertical="center"/>
    </xf>
    <xf numFmtId="4" fontId="29" fillId="0" borderId="73" xfId="0" applyNumberFormat="1" applyFont="1" applyFill="1" applyBorder="1" applyAlignment="1">
      <alignment horizontal="center" vertical="center"/>
    </xf>
    <xf numFmtId="10" fontId="53" fillId="0" borderId="18" xfId="0" applyNumberFormat="1" applyFont="1" applyBorder="1" applyAlignment="1">
      <alignment horizontal="center" vertical="center"/>
    </xf>
    <xf numFmtId="9" fontId="53" fillId="0" borderId="67" xfId="0" applyNumberFormat="1" applyFont="1" applyBorder="1"/>
    <xf numFmtId="166" fontId="4" fillId="0" borderId="27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9" fontId="4" fillId="0" borderId="18" xfId="0" applyNumberFormat="1" applyFont="1" applyBorder="1" applyAlignment="1">
      <alignment horizontal="right" vertical="center"/>
    </xf>
    <xf numFmtId="0" fontId="4" fillId="0" borderId="67" xfId="0" applyFont="1" applyBorder="1" applyAlignment="1">
      <alignment horizontal="right" vertical="center"/>
    </xf>
    <xf numFmtId="10" fontId="4" fillId="0" borderId="67" xfId="0" applyNumberFormat="1" applyFont="1" applyBorder="1" applyAlignment="1">
      <alignment horizontal="right" vertical="center"/>
    </xf>
    <xf numFmtId="9" fontId="4" fillId="0" borderId="67" xfId="0" applyNumberFormat="1" applyFont="1" applyBorder="1" applyAlignment="1">
      <alignment horizontal="right" vertical="center"/>
    </xf>
    <xf numFmtId="2" fontId="4" fillId="0" borderId="65" xfId="0" applyNumberFormat="1" applyFont="1" applyBorder="1" applyAlignment="1">
      <alignment horizontal="right" vertical="center"/>
    </xf>
    <xf numFmtId="4" fontId="44" fillId="0" borderId="73" xfId="0" applyNumberFormat="1" applyFont="1" applyBorder="1" applyAlignment="1">
      <alignment horizontal="center" vertical="center"/>
    </xf>
    <xf numFmtId="0" fontId="59" fillId="0" borderId="18" xfId="0" applyFont="1" applyBorder="1" applyAlignment="1">
      <alignment horizontal="right" vertical="center"/>
    </xf>
    <xf numFmtId="4" fontId="0" fillId="0" borderId="67" xfId="0" applyNumberFormat="1" applyBorder="1"/>
    <xf numFmtId="4" fontId="0" fillId="0" borderId="19" xfId="0" applyNumberFormat="1" applyBorder="1"/>
    <xf numFmtId="4" fontId="39" fillId="0" borderId="73" xfId="0" applyNumberFormat="1" applyFont="1" applyBorder="1" applyAlignment="1">
      <alignment horizontal="right" vertical="center"/>
    </xf>
    <xf numFmtId="4" fontId="54" fillId="0" borderId="73" xfId="0" applyNumberFormat="1" applyFont="1" applyBorder="1" applyAlignment="1">
      <alignment horizontal="right" vertical="center"/>
    </xf>
    <xf numFmtId="9" fontId="2" fillId="0" borderId="18" xfId="0" applyNumberFormat="1" applyFont="1" applyBorder="1" applyAlignment="1">
      <alignment horizontal="right" vertical="center"/>
    </xf>
    <xf numFmtId="4" fontId="52" fillId="0" borderId="7" xfId="0" applyNumberFormat="1" applyFont="1" applyFill="1" applyBorder="1" applyAlignment="1" applyProtection="1">
      <alignment horizontal="right" vertical="center" wrapText="1"/>
      <protection hidden="1"/>
    </xf>
    <xf numFmtId="4" fontId="49" fillId="0" borderId="50" xfId="0" applyNumberFormat="1" applyFont="1" applyFill="1" applyBorder="1" applyAlignment="1" applyProtection="1">
      <alignment horizontal="right" vertical="center" wrapText="1"/>
      <protection hidden="1"/>
    </xf>
    <xf numFmtId="4" fontId="49" fillId="0" borderId="50" xfId="0" applyNumberFormat="1" applyFont="1" applyFill="1" applyBorder="1" applyAlignment="1" applyProtection="1">
      <alignment horizontal="right" vertical="center"/>
      <protection locked="0"/>
    </xf>
    <xf numFmtId="4" fontId="39" fillId="0" borderId="50" xfId="0" applyNumberFormat="1" applyFont="1" applyBorder="1" applyAlignment="1">
      <alignment horizontal="right" vertical="center"/>
    </xf>
    <xf numFmtId="4" fontId="39" fillId="0" borderId="25" xfId="0" applyNumberFormat="1" applyFont="1" applyFill="1" applyBorder="1" applyAlignment="1" applyProtection="1">
      <alignment horizontal="right" vertical="center"/>
      <protection locked="0"/>
    </xf>
    <xf numFmtId="3" fontId="43" fillId="0" borderId="15" xfId="0" applyNumberFormat="1" applyFont="1" applyBorder="1" applyAlignment="1">
      <alignment horizontal="center" vertical="center"/>
    </xf>
    <xf numFmtId="3" fontId="43" fillId="0" borderId="46" xfId="0" applyNumberFormat="1" applyFont="1" applyBorder="1" applyAlignment="1">
      <alignment horizontal="center" vertical="center"/>
    </xf>
    <xf numFmtId="3" fontId="43" fillId="0" borderId="32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0" fillId="0" borderId="67" xfId="0" applyBorder="1"/>
    <xf numFmtId="3" fontId="43" fillId="0" borderId="2" xfId="0" applyNumberFormat="1" applyFont="1" applyBorder="1" applyAlignment="1">
      <alignment horizontal="center" vertical="center"/>
    </xf>
    <xf numFmtId="3" fontId="43" fillId="0" borderId="35" xfId="0" applyNumberFormat="1" applyFont="1" applyBorder="1" applyAlignment="1">
      <alignment horizontal="center" vertical="center"/>
    </xf>
    <xf numFmtId="3" fontId="0" fillId="0" borderId="73" xfId="0" applyNumberFormat="1" applyBorder="1" applyAlignment="1">
      <alignment horizontal="center" vertical="center"/>
    </xf>
    <xf numFmtId="3" fontId="48" fillId="0" borderId="73" xfId="0" applyNumberFormat="1" applyFont="1" applyFill="1" applyBorder="1" applyAlignment="1">
      <alignment horizontal="center" vertical="center"/>
    </xf>
    <xf numFmtId="4" fontId="39" fillId="0" borderId="19" xfId="14" applyNumberFormat="1" applyFont="1" applyBorder="1" applyAlignment="1">
      <alignment horizontal="right" vertical="center"/>
    </xf>
    <xf numFmtId="4" fontId="39" fillId="0" borderId="73" xfId="14" applyNumberFormat="1" applyFont="1" applyBorder="1" applyAlignment="1">
      <alignment horizontal="right" vertical="center"/>
    </xf>
    <xf numFmtId="3" fontId="29" fillId="0" borderId="39" xfId="0" applyNumberFormat="1" applyFont="1" applyFill="1" applyBorder="1" applyAlignment="1">
      <alignment horizontal="center" vertical="center" wrapText="1"/>
    </xf>
    <xf numFmtId="3" fontId="29" fillId="0" borderId="40" xfId="0" applyNumberFormat="1" applyFont="1" applyFill="1" applyBorder="1" applyAlignment="1">
      <alignment horizontal="center" vertical="center" wrapText="1"/>
    </xf>
    <xf numFmtId="3" fontId="29" fillId="0" borderId="41" xfId="0" applyNumberFormat="1" applyFont="1" applyFill="1" applyBorder="1" applyAlignment="1">
      <alignment horizontal="center" vertical="center" wrapText="1"/>
    </xf>
    <xf numFmtId="3" fontId="29" fillId="0" borderId="21" xfId="0" applyNumberFormat="1" applyFont="1" applyFill="1" applyBorder="1" applyAlignment="1">
      <alignment horizontal="center" vertical="center" wrapText="1"/>
    </xf>
    <xf numFmtId="3" fontId="29" fillId="0" borderId="42" xfId="0" applyNumberFormat="1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 wrapText="1"/>
    </xf>
    <xf numFmtId="0" fontId="28" fillId="0" borderId="43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3" fillId="0" borderId="52" xfId="0" applyFont="1" applyFill="1" applyBorder="1" applyAlignment="1">
      <alignment horizontal="left" vertical="center"/>
    </xf>
    <xf numFmtId="0" fontId="23" fillId="0" borderId="53" xfId="0" applyFont="1" applyBorder="1" applyAlignment="1">
      <alignment horizontal="left" vertical="center"/>
    </xf>
    <xf numFmtId="0" fontId="45" fillId="0" borderId="52" xfId="0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4" fontId="23" fillId="0" borderId="52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43" fillId="0" borderId="11" xfId="0" applyNumberFormat="1" applyFont="1" applyFill="1" applyBorder="1" applyAlignment="1">
      <alignment horizontal="center" vertical="center"/>
    </xf>
    <xf numFmtId="3" fontId="43" fillId="0" borderId="12" xfId="0" applyNumberFormat="1" applyFont="1" applyFill="1" applyBorder="1" applyAlignment="1">
      <alignment horizontal="center" vertical="center"/>
    </xf>
    <xf numFmtId="3" fontId="43" fillId="0" borderId="25" xfId="0" applyNumberFormat="1" applyFont="1" applyFill="1" applyBorder="1" applyAlignment="1">
      <alignment horizontal="center" vertical="center"/>
    </xf>
    <xf numFmtId="3" fontId="28" fillId="0" borderId="23" xfId="0" applyNumberFormat="1" applyFont="1" applyFill="1" applyBorder="1" applyAlignment="1">
      <alignment horizontal="center" vertical="center"/>
    </xf>
    <xf numFmtId="3" fontId="28" fillId="0" borderId="24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8" fillId="0" borderId="15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4" fontId="23" fillId="0" borderId="39" xfId="0" applyNumberFormat="1" applyFont="1" applyFill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4" fontId="23" fillId="0" borderId="52" xfId="0" applyNumberFormat="1" applyFont="1" applyBorder="1" applyAlignment="1">
      <alignment horizontal="center" vertical="center"/>
    </xf>
    <xf numFmtId="0" fontId="23" fillId="0" borderId="23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3" fontId="29" fillId="0" borderId="26" xfId="0" applyNumberFormat="1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3" fontId="39" fillId="0" borderId="73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2" fillId="0" borderId="51" xfId="0" applyFont="1" applyFill="1" applyBorder="1" applyAlignment="1">
      <alignment horizontal="left" vertical="center"/>
    </xf>
    <xf numFmtId="3" fontId="29" fillId="0" borderId="50" xfId="0" applyNumberFormat="1" applyFont="1" applyFill="1" applyBorder="1" applyAlignment="1">
      <alignment horizontal="center" vertical="center"/>
    </xf>
    <xf numFmtId="4" fontId="11" fillId="0" borderId="73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" fontId="27" fillId="0" borderId="52" xfId="0" applyNumberFormat="1" applyFont="1" applyBorder="1" applyAlignment="1">
      <alignment horizontal="right" vertical="center" wrapText="1"/>
    </xf>
    <xf numFmtId="0" fontId="0" fillId="0" borderId="53" xfId="0" applyBorder="1" applyAlignment="1">
      <alignment horizontal="right" vertical="center"/>
    </xf>
    <xf numFmtId="4" fontId="0" fillId="0" borderId="52" xfId="0" applyNumberForma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43" fillId="0" borderId="9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4" fontId="0" fillId="0" borderId="71" xfId="0" applyNumberFormat="1" applyBorder="1" applyAlignment="1">
      <alignment horizontal="right" vertical="center"/>
    </xf>
    <xf numFmtId="0" fontId="0" fillId="0" borderId="72" xfId="0" applyBorder="1" applyAlignment="1">
      <alignment horizontal="right" vertical="center"/>
    </xf>
    <xf numFmtId="0" fontId="43" fillId="0" borderId="6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/>
    </xf>
    <xf numFmtId="49" fontId="46" fillId="0" borderId="1" xfId="0" applyNumberFormat="1" applyFont="1" applyBorder="1" applyAlignment="1">
      <alignment horizontal="center" vertical="center"/>
    </xf>
    <xf numFmtId="166" fontId="2" fillId="0" borderId="17" xfId="0" applyNumberFormat="1" applyFont="1" applyBorder="1" applyAlignment="1">
      <alignment horizontal="right" vertical="center"/>
    </xf>
    <xf numFmtId="166" fontId="2" fillId="0" borderId="33" xfId="0" applyNumberFormat="1" applyFont="1" applyBorder="1" applyAlignment="1">
      <alignment horizontal="right" vertical="center"/>
    </xf>
    <xf numFmtId="4" fontId="27" fillId="0" borderId="4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/>
    </xf>
    <xf numFmtId="166" fontId="2" fillId="0" borderId="49" xfId="0" applyNumberFormat="1" applyFont="1" applyBorder="1" applyAlignment="1">
      <alignment horizontal="right" vertical="center"/>
    </xf>
    <xf numFmtId="166" fontId="2" fillId="0" borderId="19" xfId="0" applyNumberFormat="1" applyFont="1" applyBorder="1" applyAlignment="1">
      <alignment horizontal="right" vertical="center"/>
    </xf>
    <xf numFmtId="169" fontId="53" fillId="0" borderId="49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4" fontId="27" fillId="0" borderId="19" xfId="0" applyNumberFormat="1" applyFont="1" applyBorder="1" applyAlignment="1">
      <alignment horizontal="right" vertical="center" wrapText="1"/>
    </xf>
    <xf numFmtId="4" fontId="6" fillId="0" borderId="17" xfId="0" applyNumberFormat="1" applyFont="1" applyBorder="1" applyAlignment="1">
      <alignment horizontal="right" vertical="center"/>
    </xf>
    <xf numFmtId="4" fontId="6" fillId="0" borderId="33" xfId="0" applyNumberFormat="1" applyFont="1" applyBorder="1" applyAlignment="1">
      <alignment horizontal="right" vertical="center"/>
    </xf>
    <xf numFmtId="4" fontId="7" fillId="0" borderId="49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49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 wrapText="1"/>
    </xf>
    <xf numFmtId="0" fontId="23" fillId="0" borderId="1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" fontId="4" fillId="0" borderId="49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165" fontId="4" fillId="0" borderId="17" xfId="0" applyNumberFormat="1" applyFont="1" applyBorder="1" applyAlignment="1">
      <alignment vertical="center"/>
    </xf>
    <xf numFmtId="165" fontId="4" fillId="0" borderId="33" xfId="0" applyNumberFormat="1" applyFont="1" applyBorder="1" applyAlignment="1">
      <alignment vertical="center"/>
    </xf>
    <xf numFmtId="4" fontId="4" fillId="0" borderId="33" xfId="0" applyNumberFormat="1" applyFon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4" fontId="0" fillId="0" borderId="69" xfId="0" applyNumberForma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69" xfId="0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69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4" fontId="3" fillId="0" borderId="33" xfId="0" applyNumberFormat="1" applyFont="1" applyBorder="1" applyAlignment="1">
      <alignment horizontal="right" vertical="center"/>
    </xf>
    <xf numFmtId="4" fontId="27" fillId="0" borderId="16" xfId="0" applyNumberFormat="1" applyFont="1" applyBorder="1" applyAlignment="1">
      <alignment horizontal="right" vertical="center" wrapText="1"/>
    </xf>
    <xf numFmtId="0" fontId="0" fillId="0" borderId="47" xfId="0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4" fontId="0" fillId="0" borderId="70" xfId="0" applyNumberFormat="1" applyBorder="1" applyAlignment="1">
      <alignment horizontal="right" vertical="center"/>
    </xf>
    <xf numFmtId="4" fontId="0" fillId="0" borderId="47" xfId="0" applyNumberFormat="1" applyBorder="1" applyAlignment="1">
      <alignment horizontal="right" vertical="center"/>
    </xf>
    <xf numFmtId="0" fontId="23" fillId="0" borderId="39" xfId="0" applyFont="1" applyBorder="1" applyAlignment="1">
      <alignment horizontal="center" vertical="center"/>
    </xf>
    <xf numFmtId="4" fontId="5" fillId="0" borderId="49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/>
    </xf>
    <xf numFmtId="4" fontId="27" fillId="0" borderId="64" xfId="0" applyNumberFormat="1" applyFont="1" applyBorder="1" applyAlignment="1">
      <alignment horizontal="right" vertical="center" wrapText="1"/>
    </xf>
    <xf numFmtId="0" fontId="7" fillId="0" borderId="65" xfId="0" applyFont="1" applyBorder="1" applyAlignment="1">
      <alignment horizontal="right" vertical="center"/>
    </xf>
    <xf numFmtId="4" fontId="0" fillId="0" borderId="56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4" fontId="0" fillId="0" borderId="32" xfId="0" applyNumberFormat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4" fontId="58" fillId="0" borderId="67" xfId="0" applyNumberFormat="1" applyFont="1" applyBorder="1" applyAlignment="1">
      <alignment horizontal="right" vertical="center"/>
    </xf>
    <xf numFmtId="4" fontId="4" fillId="0" borderId="74" xfId="0" applyNumberFormat="1" applyFont="1" applyBorder="1" applyAlignment="1">
      <alignment horizontal="right" vertical="center"/>
    </xf>
    <xf numFmtId="0" fontId="4" fillId="0" borderId="65" xfId="0" applyFont="1" applyBorder="1" applyAlignment="1">
      <alignment horizontal="right" vertical="center"/>
    </xf>
    <xf numFmtId="4" fontId="6" fillId="0" borderId="49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4" fontId="54" fillId="0" borderId="67" xfId="0" applyNumberFormat="1" applyFont="1" applyBorder="1" applyAlignment="1">
      <alignment horizontal="right" vertical="center"/>
    </xf>
    <xf numFmtId="4" fontId="0" fillId="0" borderId="68" xfId="0" applyNumberFormat="1" applyBorder="1" applyAlignment="1">
      <alignment horizontal="right" vertical="center"/>
    </xf>
    <xf numFmtId="4" fontId="0" fillId="0" borderId="39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" fontId="4" fillId="0" borderId="49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168" fontId="2" fillId="0" borderId="49" xfId="0" applyNumberFormat="1" applyFont="1" applyBorder="1" applyAlignment="1">
      <alignment horizontal="right" vertical="center"/>
    </xf>
    <xf numFmtId="168" fontId="2" fillId="0" borderId="19" xfId="0" applyNumberFormat="1" applyFont="1" applyBorder="1" applyAlignment="1">
      <alignment horizontal="right" vertical="center"/>
    </xf>
    <xf numFmtId="165" fontId="4" fillId="0" borderId="67" xfId="0" applyNumberFormat="1" applyFont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4" fontId="2" fillId="0" borderId="49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4" fontId="53" fillId="0" borderId="32" xfId="0" applyNumberFormat="1" applyFont="1" applyBorder="1" applyAlignment="1">
      <alignment horizontal="right" vertical="center"/>
    </xf>
    <xf numFmtId="4" fontId="53" fillId="0" borderId="68" xfId="0" applyNumberFormat="1" applyFont="1" applyBorder="1" applyAlignment="1">
      <alignment horizontal="right" vertical="center"/>
    </xf>
    <xf numFmtId="4" fontId="0" fillId="0" borderId="17" xfId="0" applyNumberFormat="1" applyBorder="1" applyAlignment="1">
      <alignment horizontal="right" vertical="center"/>
    </xf>
    <xf numFmtId="4" fontId="26" fillId="0" borderId="52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0" fillId="0" borderId="62" xfId="0" applyBorder="1" applyAlignment="1">
      <alignment horizontal="right" vertical="center"/>
    </xf>
    <xf numFmtId="4" fontId="0" fillId="0" borderId="64" xfId="0" applyNumberFormat="1" applyBorder="1" applyAlignment="1">
      <alignment horizontal="right" vertical="center"/>
    </xf>
    <xf numFmtId="4" fontId="0" fillId="0" borderId="65" xfId="0" applyNumberFormat="1" applyBorder="1" applyAlignment="1">
      <alignment horizontal="right" vertical="center"/>
    </xf>
    <xf numFmtId="4" fontId="0" fillId="0" borderId="62" xfId="0" applyNumberFormat="1" applyBorder="1" applyAlignment="1">
      <alignment horizontal="right" vertical="center"/>
    </xf>
    <xf numFmtId="4" fontId="53" fillId="0" borderId="56" xfId="0" applyNumberFormat="1" applyFont="1" applyBorder="1" applyAlignment="1">
      <alignment horizontal="right" vertical="center"/>
    </xf>
    <xf numFmtId="4" fontId="53" fillId="0" borderId="17" xfId="0" applyNumberFormat="1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9" fillId="0" borderId="73" xfId="0" applyNumberFormat="1" applyFont="1" applyFill="1" applyBorder="1" applyAlignment="1">
      <alignment horizontal="center" vertical="center"/>
    </xf>
    <xf numFmtId="3" fontId="2" fillId="0" borderId="71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28" fillId="0" borderId="50" xfId="0" applyNumberFormat="1" applyFont="1" applyBorder="1" applyAlignment="1">
      <alignment horizontal="center" vertical="center"/>
    </xf>
    <xf numFmtId="3" fontId="39" fillId="0" borderId="73" xfId="0" applyNumberFormat="1" applyFont="1" applyBorder="1" applyAlignment="1">
      <alignment horizontal="center" vertical="center"/>
    </xf>
    <xf numFmtId="3" fontId="2" fillId="0" borderId="72" xfId="0" applyNumberFormat="1" applyFont="1" applyBorder="1" applyAlignment="1">
      <alignment horizontal="center" vertical="center"/>
    </xf>
    <xf numFmtId="3" fontId="29" fillId="0" borderId="50" xfId="0" applyNumberFormat="1" applyFont="1" applyBorder="1" applyAlignment="1">
      <alignment horizontal="center" vertical="center"/>
    </xf>
    <xf numFmtId="3" fontId="49" fillId="0" borderId="73" xfId="0" applyNumberFormat="1" applyFont="1" applyBorder="1" applyAlignment="1">
      <alignment horizontal="center" vertical="center"/>
    </xf>
    <xf numFmtId="3" fontId="56" fillId="0" borderId="73" xfId="0" applyNumberFormat="1" applyFont="1" applyBorder="1" applyAlignment="1">
      <alignment horizontal="center" vertical="center"/>
    </xf>
    <xf numFmtId="3" fontId="60" fillId="0" borderId="73" xfId="0" applyNumberFormat="1" applyFont="1" applyBorder="1" applyAlignment="1">
      <alignment horizontal="center" vertical="center"/>
    </xf>
    <xf numFmtId="3" fontId="28" fillId="0" borderId="41" xfId="0" applyNumberFormat="1" applyFont="1" applyBorder="1" applyAlignment="1">
      <alignment horizontal="center" vertical="center"/>
    </xf>
    <xf numFmtId="3" fontId="28" fillId="0" borderId="21" xfId="0" applyNumberFormat="1" applyFont="1" applyBorder="1" applyAlignment="1">
      <alignment horizontal="center" vertical="center"/>
    </xf>
    <xf numFmtId="3" fontId="55" fillId="0" borderId="7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29" fillId="0" borderId="6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" fontId="29" fillId="0" borderId="17" xfId="0" applyNumberFormat="1" applyFont="1" applyBorder="1" applyAlignment="1">
      <alignment horizontal="center" vertical="center"/>
    </xf>
    <xf numFmtId="3" fontId="29" fillId="0" borderId="18" xfId="0" applyNumberFormat="1" applyFont="1" applyBorder="1" applyAlignment="1">
      <alignment horizontal="center" vertical="center"/>
    </xf>
    <xf numFmtId="3" fontId="57" fillId="0" borderId="73" xfId="0" applyNumberFormat="1" applyFont="1" applyFill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28" fillId="0" borderId="15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/>
    </xf>
    <xf numFmtId="4" fontId="39" fillId="0" borderId="52" xfId="0" applyNumberFormat="1" applyFont="1" applyBorder="1" applyAlignment="1">
      <alignment horizontal="right" vertical="center"/>
    </xf>
    <xf numFmtId="4" fontId="39" fillId="0" borderId="11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6" fillId="0" borderId="1" xfId="0" applyFont="1" applyFill="1" applyBorder="1" applyAlignment="1" applyProtection="1">
      <alignment horizontal="center" vertical="center"/>
      <protection hidden="1"/>
    </xf>
    <xf numFmtId="0" fontId="37" fillId="0" borderId="1" xfId="0" applyFont="1" applyBorder="1" applyAlignment="1">
      <alignment horizontal="center" vertical="center"/>
    </xf>
    <xf numFmtId="4" fontId="39" fillId="0" borderId="11" xfId="0" applyNumberFormat="1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4" fontId="39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4" fontId="39" fillId="0" borderId="23" xfId="0" applyNumberFormat="1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38" fillId="0" borderId="15" xfId="0" applyFont="1" applyFill="1" applyBorder="1" applyAlignment="1" applyProtection="1">
      <alignment horizontal="center" vertical="center" wrapText="1"/>
      <protection hidden="1"/>
    </xf>
    <xf numFmtId="4" fontId="39" fillId="0" borderId="52" xfId="0" applyNumberFormat="1" applyFont="1" applyFill="1" applyBorder="1" applyAlignment="1">
      <alignment horizontal="right" vertical="center"/>
    </xf>
    <xf numFmtId="0" fontId="39" fillId="0" borderId="53" xfId="0" applyFont="1" applyBorder="1" applyAlignment="1">
      <alignment horizontal="right" vertical="center"/>
    </xf>
    <xf numFmtId="4" fontId="39" fillId="0" borderId="52" xfId="0" applyNumberFormat="1" applyFont="1" applyBorder="1" applyAlignment="1">
      <alignment vertical="center"/>
    </xf>
    <xf numFmtId="4" fontId="39" fillId="0" borderId="53" xfId="0" applyNumberFormat="1" applyFont="1" applyBorder="1" applyAlignment="1">
      <alignment vertical="center"/>
    </xf>
    <xf numFmtId="4" fontId="10" fillId="0" borderId="52" xfId="0" applyNumberFormat="1" applyFont="1" applyBorder="1" applyAlignment="1">
      <alignment horizontal="right" vertical="center"/>
    </xf>
    <xf numFmtId="4" fontId="10" fillId="0" borderId="53" xfId="0" applyNumberFormat="1" applyFont="1" applyBorder="1" applyAlignment="1">
      <alignment horizontal="right" vertical="center"/>
    </xf>
    <xf numFmtId="4" fontId="0" fillId="0" borderId="53" xfId="0" applyNumberFormat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4" fontId="0" fillId="0" borderId="52" xfId="0" applyNumberFormat="1" applyBorder="1" applyAlignment="1">
      <alignment vertical="center"/>
    </xf>
    <xf numFmtId="4" fontId="0" fillId="0" borderId="53" xfId="0" applyNumberFormat="1" applyBorder="1" applyAlignment="1">
      <alignment vertical="center"/>
    </xf>
    <xf numFmtId="0" fontId="0" fillId="0" borderId="53" xfId="0" applyBorder="1" applyAlignment="1">
      <alignment vertical="center"/>
    </xf>
    <xf numFmtId="0" fontId="23" fillId="0" borderId="53" xfId="0" applyFont="1" applyBorder="1" applyAlignment="1">
      <alignment horizontal="center" vertical="center"/>
    </xf>
    <xf numFmtId="4" fontId="7" fillId="0" borderId="52" xfId="0" applyNumberFormat="1" applyFont="1" applyBorder="1" applyAlignment="1">
      <alignment horizontal="right" vertical="center"/>
    </xf>
    <xf numFmtId="4" fontId="7" fillId="0" borderId="53" xfId="0" applyNumberFormat="1" applyFont="1" applyBorder="1" applyAlignment="1">
      <alignment horizontal="right" vertical="center"/>
    </xf>
    <xf numFmtId="4" fontId="6" fillId="0" borderId="71" xfId="0" applyNumberFormat="1" applyFont="1" applyFill="1" applyBorder="1" applyAlignment="1">
      <alignment horizontal="right" vertical="center"/>
    </xf>
    <xf numFmtId="0" fontId="6" fillId="0" borderId="72" xfId="0" applyFont="1" applyBorder="1" applyAlignment="1">
      <alignment horizontal="right" vertical="center"/>
    </xf>
    <xf numFmtId="4" fontId="39" fillId="0" borderId="53" xfId="0" applyNumberFormat="1" applyFont="1" applyBorder="1" applyAlignment="1">
      <alignment horizontal="right" vertical="center"/>
    </xf>
    <xf numFmtId="4" fontId="0" fillId="0" borderId="52" xfId="0" applyNumberFormat="1" applyBorder="1" applyAlignment="1">
      <alignment horizontal="center" vertical="center"/>
    </xf>
    <xf numFmtId="4" fontId="0" fillId="0" borderId="53" xfId="0" applyNumberFormat="1" applyBorder="1" applyAlignment="1">
      <alignment horizontal="center" vertical="center"/>
    </xf>
    <xf numFmtId="4" fontId="10" fillId="0" borderId="52" xfId="0" applyNumberFormat="1" applyFont="1" applyFill="1" applyBorder="1" applyAlignment="1">
      <alignment horizontal="right" vertical="center"/>
    </xf>
    <xf numFmtId="0" fontId="10" fillId="0" borderId="53" xfId="0" applyFont="1" applyBorder="1" applyAlignment="1">
      <alignment horizontal="right" vertical="center"/>
    </xf>
    <xf numFmtId="4" fontId="39" fillId="0" borderId="53" xfId="0" applyNumberFormat="1" applyFont="1" applyFill="1" applyBorder="1" applyAlignment="1">
      <alignment horizontal="right" vertical="center"/>
    </xf>
    <xf numFmtId="4" fontId="7" fillId="0" borderId="52" xfId="0" applyNumberFormat="1" applyFont="1" applyFill="1" applyBorder="1" applyAlignment="1">
      <alignment horizontal="right" vertical="center"/>
    </xf>
    <xf numFmtId="0" fontId="7" fillId="0" borderId="53" xfId="0" applyFont="1" applyBorder="1" applyAlignment="1">
      <alignment horizontal="right" vertical="center"/>
    </xf>
    <xf numFmtId="0" fontId="39" fillId="0" borderId="53" xfId="0" applyFont="1" applyBorder="1" applyAlignment="1">
      <alignment vertical="center"/>
    </xf>
    <xf numFmtId="4" fontId="39" fillId="0" borderId="71" xfId="15" applyNumberFormat="1" applyFont="1" applyBorder="1" applyAlignment="1">
      <alignment horizontal="right" vertical="center"/>
    </xf>
    <xf numFmtId="4" fontId="39" fillId="0" borderId="72" xfId="15" applyNumberFormat="1" applyFont="1" applyBorder="1" applyAlignment="1">
      <alignment horizontal="right" vertical="center"/>
    </xf>
    <xf numFmtId="4" fontId="4" fillId="0" borderId="73" xfId="0" applyNumberFormat="1" applyFont="1" applyBorder="1" applyAlignment="1">
      <alignment horizontal="right" vertical="center"/>
    </xf>
    <xf numFmtId="169" fontId="4" fillId="0" borderId="71" xfId="0" applyNumberFormat="1" applyFont="1" applyBorder="1" applyAlignment="1">
      <alignment vertical="center"/>
    </xf>
    <xf numFmtId="169" fontId="4" fillId="0" borderId="72" xfId="0" applyNumberFormat="1" applyFont="1" applyBorder="1" applyAlignment="1">
      <alignment vertical="center"/>
    </xf>
    <xf numFmtId="4" fontId="9" fillId="0" borderId="57" xfId="0" applyNumberFormat="1" applyFont="1" applyBorder="1" applyAlignment="1">
      <alignment horizontal="right" vertical="center"/>
    </xf>
    <xf numFmtId="169" fontId="53" fillId="0" borderId="71" xfId="0" applyNumberFormat="1" applyFont="1" applyFill="1" applyBorder="1" applyAlignment="1">
      <alignment vertical="center"/>
    </xf>
    <xf numFmtId="4" fontId="54" fillId="0" borderId="71" xfId="0" applyNumberFormat="1" applyFont="1" applyBorder="1" applyAlignment="1">
      <alignment horizontal="right" vertical="center"/>
    </xf>
    <xf numFmtId="4" fontId="54" fillId="0" borderId="72" xfId="0" applyNumberFormat="1" applyFont="1" applyBorder="1" applyAlignment="1">
      <alignment horizontal="right" vertical="center"/>
    </xf>
    <xf numFmtId="4" fontId="54" fillId="0" borderId="73" xfId="0" applyNumberFormat="1" applyFont="1" applyBorder="1" applyAlignment="1">
      <alignment horizontal="right" vertical="center"/>
    </xf>
    <xf numFmtId="4" fontId="0" fillId="0" borderId="71" xfId="0" applyNumberFormat="1" applyBorder="1" applyAlignment="1">
      <alignment vertical="center"/>
    </xf>
    <xf numFmtId="4" fontId="0" fillId="0" borderId="72" xfId="0" applyNumberFormat="1" applyBorder="1" applyAlignment="1">
      <alignment vertical="center"/>
    </xf>
    <xf numFmtId="3" fontId="43" fillId="0" borderId="71" xfId="0" applyNumberFormat="1" applyFont="1" applyFill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48" fillId="0" borderId="13" xfId="0" applyNumberFormat="1" applyFont="1" applyBorder="1" applyAlignment="1">
      <alignment horizontal="center" vertical="center"/>
    </xf>
    <xf numFmtId="3" fontId="50" fillId="0" borderId="71" xfId="0" applyNumberFormat="1" applyFont="1" applyBorder="1" applyAlignment="1">
      <alignment horizontal="center" vertical="center"/>
    </xf>
    <xf numFmtId="3" fontId="50" fillId="0" borderId="73" xfId="0" applyNumberFormat="1" applyFont="1" applyBorder="1" applyAlignment="1">
      <alignment horizontal="center" vertical="center"/>
    </xf>
    <xf numFmtId="3" fontId="0" fillId="0" borderId="71" xfId="0" applyNumberFormat="1" applyFont="1" applyBorder="1" applyAlignment="1">
      <alignment horizontal="center" vertical="center"/>
    </xf>
    <xf numFmtId="3" fontId="0" fillId="0" borderId="73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4" fontId="1" fillId="0" borderId="49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4" fontId="0" fillId="0" borderId="73" xfId="0" applyNumberFormat="1" applyBorder="1" applyAlignment="1">
      <alignment horizontal="right" vertical="center"/>
    </xf>
    <xf numFmtId="170" fontId="54" fillId="0" borderId="17" xfId="0" applyNumberFormat="1" applyFont="1" applyBorder="1" applyAlignment="1">
      <alignment horizontal="right" vertical="center"/>
    </xf>
    <xf numFmtId="4" fontId="1" fillId="0" borderId="19" xfId="0" applyNumberFormat="1" applyFont="1" applyBorder="1" applyAlignment="1">
      <alignment horizontal="right" vertical="center"/>
    </xf>
    <xf numFmtId="4" fontId="61" fillId="0" borderId="73" xfId="0" applyNumberFormat="1" applyFont="1" applyFill="1" applyBorder="1" applyAlignment="1">
      <alignment horizontal="center" vertical="center"/>
    </xf>
    <xf numFmtId="4" fontId="1" fillId="0" borderId="25" xfId="0" applyNumberFormat="1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4" fontId="8" fillId="0" borderId="71" xfId="0" applyNumberFormat="1" applyFont="1" applyFill="1" applyBorder="1" applyAlignment="1">
      <alignment horizontal="right" vertical="center"/>
    </xf>
    <xf numFmtId="4" fontId="8" fillId="0" borderId="72" xfId="0" applyNumberFormat="1" applyFont="1" applyFill="1" applyBorder="1" applyAlignment="1">
      <alignment horizontal="right" vertical="center"/>
    </xf>
    <xf numFmtId="4" fontId="0" fillId="0" borderId="72" xfId="0" applyNumberFormat="1" applyBorder="1" applyAlignment="1">
      <alignment horizontal="right" vertical="center"/>
    </xf>
    <xf numFmtId="4" fontId="23" fillId="0" borderId="52" xfId="0" applyNumberFormat="1" applyFont="1" applyFill="1" applyBorder="1" applyAlignment="1">
      <alignment horizontal="right" vertical="center"/>
    </xf>
    <xf numFmtId="4" fontId="11" fillId="0" borderId="53" xfId="0" applyNumberFormat="1" applyFont="1" applyBorder="1" applyAlignment="1">
      <alignment horizontal="right" vertical="center"/>
    </xf>
    <xf numFmtId="4" fontId="23" fillId="0" borderId="52" xfId="0" applyNumberFormat="1" applyFont="1" applyBorder="1" applyAlignment="1">
      <alignment horizontal="right" vertical="center"/>
    </xf>
    <xf numFmtId="4" fontId="23" fillId="0" borderId="53" xfId="0" applyNumberFormat="1" applyFont="1" applyBorder="1" applyAlignment="1">
      <alignment horizontal="right" vertical="center"/>
    </xf>
  </cellXfs>
  <cellStyles count="22">
    <cellStyle name="Normal" xfId="0" builtinId="0"/>
    <cellStyle name="Normal 2" xfId="2"/>
    <cellStyle name="Normal 2 2" xfId="3"/>
    <cellStyle name="Normal 2 2 2" xfId="9"/>
    <cellStyle name="Normal 2 7" xfId="14"/>
    <cellStyle name="Normal 2 7 2" xfId="21"/>
    <cellStyle name="Normal 3" xfId="4"/>
    <cellStyle name="Normal 3 2" xfId="10"/>
    <cellStyle name="Normal 3 2 2" xfId="19"/>
    <cellStyle name="Normal 3 3" xfId="16"/>
    <cellStyle name="Normal 4" xfId="1"/>
    <cellStyle name="Normal 4 2" xfId="13"/>
    <cellStyle name="Normal 4 3" xfId="8"/>
    <cellStyle name="Normal 5" xfId="6"/>
    <cellStyle name="Normal 5 2" xfId="17"/>
    <cellStyle name="Normal 6" xfId="7"/>
    <cellStyle name="Normal 6 2" xfId="18"/>
    <cellStyle name="Normal 7" xfId="15"/>
    <cellStyle name="Normal 8" xfId="12"/>
    <cellStyle name="Normal 8 2" xfId="20"/>
    <cellStyle name="Virgül 2" xfId="5"/>
    <cellStyle name="Virgül 2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 rot="5400000">
          <a:off x="2371725" y="9286875"/>
          <a:ext cx="0" cy="0"/>
        </a:xfrm>
        <a:prstGeom prst="leftBrace">
          <a:avLst>
            <a:gd name="adj1" fmla="val -2147483648"/>
            <a:gd name="adj2" fmla="val 529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;SCEH&#304;SAR%20MALMD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gdem/Desktop/&#304;STAT&#304;ST&#304;K/2018%20&#304;STAT&#304;ST&#304;K/S&#304;NANPA&#350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ıl tablo"/>
      <sheetName val="GELİR"/>
      <sheetName val="MÜKELLEF SAY."/>
      <sheetName val="MİLE"/>
      <sheetName val="MİLE2"/>
      <sheetName val="BÜTÇE GEL.GİD."/>
    </sheetNames>
    <sheetDataSet>
      <sheetData sheetId="0">
        <row r="27">
          <cell r="C27">
            <v>3426</v>
          </cell>
          <cell r="D27">
            <v>237</v>
          </cell>
        </row>
        <row r="31">
          <cell r="E31">
            <v>19873.3</v>
          </cell>
          <cell r="F31">
            <v>14779.16</v>
          </cell>
        </row>
        <row r="32">
          <cell r="C32">
            <v>11204.92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ıl tablo"/>
      <sheetName val="GELİR"/>
      <sheetName val="MÜKELLEF SAY."/>
      <sheetName val="MİLE"/>
      <sheetName val="MİLE2"/>
      <sheetName val="BÜTÇE GEL.GİD."/>
    </sheetNames>
    <sheetDataSet>
      <sheetData sheetId="0"/>
      <sheetData sheetId="1"/>
      <sheetData sheetId="2"/>
      <sheetData sheetId="3"/>
      <sheetData sheetId="4"/>
      <sheetData sheetId="5">
        <row r="11">
          <cell r="F11">
            <v>0</v>
          </cell>
          <cell r="H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tabSelected="1" workbookViewId="0">
      <selection activeCell="B2" sqref="B2:G2"/>
    </sheetView>
  </sheetViews>
  <sheetFormatPr defaultRowHeight="15" x14ac:dyDescent="0.25"/>
  <cols>
    <col min="1" max="1" width="1.5703125" customWidth="1"/>
    <col min="2" max="2" width="11.42578125" customWidth="1"/>
    <col min="3" max="3" width="14" customWidth="1"/>
    <col min="4" max="4" width="16" customWidth="1"/>
    <col min="5" max="5" width="15.7109375" customWidth="1"/>
    <col min="6" max="6" width="14.42578125" customWidth="1"/>
    <col min="7" max="7" width="15" customWidth="1"/>
    <col min="8" max="8" width="15.42578125" customWidth="1"/>
    <col min="9" max="9" width="14" customWidth="1"/>
    <col min="10" max="10" width="13.140625" customWidth="1"/>
    <col min="11" max="11" width="13.5703125" customWidth="1"/>
  </cols>
  <sheetData>
    <row r="2" spans="2:10" ht="26.25" x14ac:dyDescent="0.25">
      <c r="B2" s="320" t="s">
        <v>0</v>
      </c>
      <c r="C2" s="320"/>
      <c r="D2" s="320"/>
      <c r="E2" s="320"/>
      <c r="F2" s="320"/>
      <c r="G2" s="320"/>
      <c r="H2" s="321" t="s">
        <v>91</v>
      </c>
      <c r="I2" s="321"/>
      <c r="J2" s="321"/>
    </row>
    <row r="3" spans="2:10" ht="15.75" thickBot="1" x14ac:dyDescent="0.3">
      <c r="B3" s="297" t="s">
        <v>1</v>
      </c>
      <c r="C3" s="297"/>
      <c r="D3" s="297"/>
      <c r="E3" s="297"/>
      <c r="F3" s="297"/>
      <c r="G3" s="297"/>
      <c r="H3" s="297"/>
      <c r="I3" s="297"/>
      <c r="J3" s="297"/>
    </row>
    <row r="4" spans="2:10" ht="19.5" customHeight="1" x14ac:dyDescent="0.25">
      <c r="B4" s="322" t="s">
        <v>2</v>
      </c>
      <c r="C4" s="323"/>
      <c r="D4" s="323"/>
      <c r="E4" s="324" t="s">
        <v>3</v>
      </c>
      <c r="F4" s="324"/>
      <c r="G4" s="324" t="s">
        <v>4</v>
      </c>
      <c r="H4" s="324"/>
      <c r="I4" s="324" t="s">
        <v>5</v>
      </c>
      <c r="J4" s="325"/>
    </row>
    <row r="5" spans="2:10" ht="23.25" customHeight="1" x14ac:dyDescent="0.25">
      <c r="B5" s="326" t="s">
        <v>6</v>
      </c>
      <c r="C5" s="327"/>
      <c r="D5" s="327"/>
      <c r="E5" s="316">
        <v>32</v>
      </c>
      <c r="F5" s="316"/>
      <c r="G5" s="316">
        <v>21</v>
      </c>
      <c r="H5" s="316"/>
      <c r="I5" s="316">
        <f>SUM(E5:H5)</f>
        <v>53</v>
      </c>
      <c r="J5" s="317"/>
    </row>
    <row r="6" spans="2:10" ht="18.75" customHeight="1" x14ac:dyDescent="0.25">
      <c r="B6" s="326" t="s">
        <v>7</v>
      </c>
      <c r="C6" s="327"/>
      <c r="D6" s="327"/>
      <c r="E6" s="316">
        <v>198</v>
      </c>
      <c r="F6" s="316"/>
      <c r="G6" s="316">
        <v>236</v>
      </c>
      <c r="H6" s="316"/>
      <c r="I6" s="316">
        <f>SUM(E6:H6)</f>
        <v>434</v>
      </c>
      <c r="J6" s="317"/>
    </row>
    <row r="7" spans="2:10" ht="22.5" customHeight="1" thickBot="1" x14ac:dyDescent="0.3">
      <c r="B7" s="309" t="s">
        <v>5</v>
      </c>
      <c r="C7" s="310"/>
      <c r="D7" s="310"/>
      <c r="E7" s="312">
        <f>SUM(E5:E6)</f>
        <v>230</v>
      </c>
      <c r="F7" s="312"/>
      <c r="G7" s="312">
        <f>SUM(G5:G6)</f>
        <v>257</v>
      </c>
      <c r="H7" s="312"/>
      <c r="I7" s="312">
        <f>SUM(I5:I6)</f>
        <v>487</v>
      </c>
      <c r="J7" s="313"/>
    </row>
    <row r="8" spans="2:10" ht="27.75" customHeight="1" thickBot="1" x14ac:dyDescent="0.3">
      <c r="B8" s="309" t="s">
        <v>8</v>
      </c>
      <c r="C8" s="310"/>
      <c r="D8" s="310"/>
      <c r="E8" s="311">
        <v>11</v>
      </c>
      <c r="F8" s="311"/>
      <c r="G8" s="311">
        <v>14</v>
      </c>
      <c r="H8" s="311"/>
      <c r="I8" s="312">
        <f>SUM(E8:H8)</f>
        <v>25</v>
      </c>
      <c r="J8" s="313"/>
    </row>
    <row r="9" spans="2:10" x14ac:dyDescent="0.25">
      <c r="B9" s="1"/>
      <c r="C9" s="1"/>
      <c r="D9" s="1"/>
      <c r="E9" s="1"/>
      <c r="F9" s="1"/>
      <c r="G9" s="1"/>
      <c r="H9" s="2"/>
      <c r="I9" s="2"/>
      <c r="J9" s="2"/>
    </row>
    <row r="10" spans="2:10" ht="26.25" customHeight="1" thickBot="1" x14ac:dyDescent="0.3">
      <c r="B10" s="297" t="s">
        <v>80</v>
      </c>
      <c r="C10" s="297"/>
      <c r="D10" s="297"/>
      <c r="E10" s="297"/>
      <c r="F10" s="297"/>
      <c r="G10" s="297"/>
      <c r="H10" s="297"/>
      <c r="I10" s="297"/>
      <c r="J10" s="297"/>
    </row>
    <row r="11" spans="2:10" ht="26.25" customHeight="1" thickBot="1" x14ac:dyDescent="0.3">
      <c r="B11" s="298"/>
      <c r="C11" s="298" t="s">
        <v>81</v>
      </c>
      <c r="D11" s="249"/>
      <c r="E11" s="279" t="s">
        <v>83</v>
      </c>
      <c r="F11" s="243"/>
      <c r="G11" s="243"/>
      <c r="H11" s="243"/>
      <c r="I11" s="300"/>
      <c r="J11" s="301" t="s">
        <v>84</v>
      </c>
    </row>
    <row r="12" spans="2:10" ht="35.25" customHeight="1" thickBot="1" x14ac:dyDescent="0.3">
      <c r="B12" s="299"/>
      <c r="C12" s="250"/>
      <c r="D12" s="251"/>
      <c r="E12" s="303" t="s">
        <v>9</v>
      </c>
      <c r="F12" s="304"/>
      <c r="G12" s="303" t="s">
        <v>10</v>
      </c>
      <c r="H12" s="304"/>
      <c r="I12" s="98" t="s">
        <v>82</v>
      </c>
      <c r="J12" s="302"/>
    </row>
    <row r="13" spans="2:10" ht="26.25" customHeight="1" thickBot="1" x14ac:dyDescent="0.3">
      <c r="B13" s="162" t="s">
        <v>3</v>
      </c>
      <c r="C13" s="305">
        <v>271918945.77999997</v>
      </c>
      <c r="D13" s="306"/>
      <c r="E13" s="307">
        <v>895199590.94000006</v>
      </c>
      <c r="F13" s="308"/>
      <c r="G13" s="314">
        <v>190031774.13999999</v>
      </c>
      <c r="H13" s="315"/>
      <c r="I13" s="143">
        <f>G13/E13</f>
        <v>0.21227866507452045</v>
      </c>
      <c r="J13" s="144">
        <f>G13/C13</f>
        <v>0.69885448251828686</v>
      </c>
    </row>
    <row r="14" spans="2:10" ht="26.25" customHeight="1" thickBot="1" x14ac:dyDescent="0.3">
      <c r="B14" s="162" t="s">
        <v>4</v>
      </c>
      <c r="C14" s="296">
        <v>128717127.22</v>
      </c>
      <c r="D14" s="296"/>
      <c r="E14" s="296">
        <v>367374350.99000001</v>
      </c>
      <c r="F14" s="296"/>
      <c r="G14" s="296">
        <v>60936260.979999997</v>
      </c>
      <c r="H14" s="296"/>
      <c r="I14" s="143">
        <f t="shared" ref="I14:I15" si="0">G14/E14</f>
        <v>0.1658696662295259</v>
      </c>
      <c r="J14" s="144">
        <f t="shared" ref="J14:J15" si="1">G14/C14</f>
        <v>0.47341222023895319</v>
      </c>
    </row>
    <row r="15" spans="2:10" ht="26.25" customHeight="1" thickBot="1" x14ac:dyDescent="0.3">
      <c r="B15" s="162" t="s">
        <v>5</v>
      </c>
      <c r="C15" s="296">
        <f>SUM(C13:C14)</f>
        <v>400636073</v>
      </c>
      <c r="D15" s="296"/>
      <c r="E15" s="296">
        <f t="shared" ref="E15" si="2">SUM(E13:E14)</f>
        <v>1262573941.9300001</v>
      </c>
      <c r="F15" s="296"/>
      <c r="G15" s="296">
        <f t="shared" ref="G15" si="3">SUM(G13:G14)</f>
        <v>250968035.11999997</v>
      </c>
      <c r="H15" s="296"/>
      <c r="I15" s="148">
        <f t="shared" si="0"/>
        <v>0.19877492064850028</v>
      </c>
      <c r="J15" s="145">
        <f t="shared" si="1"/>
        <v>0.62642395938220963</v>
      </c>
    </row>
    <row r="16" spans="2:10" ht="24.75" customHeight="1" thickBot="1" x14ac:dyDescent="0.3">
      <c r="B16" s="1"/>
      <c r="C16" s="1"/>
      <c r="D16" s="1"/>
      <c r="E16" s="1"/>
      <c r="F16" s="1"/>
      <c r="G16" s="1"/>
      <c r="H16" s="2"/>
      <c r="I16" s="2"/>
      <c r="J16" s="2"/>
    </row>
    <row r="17" spans="2:12" ht="29.25" customHeight="1" thickBot="1" x14ac:dyDescent="0.3">
      <c r="B17" s="252" t="s">
        <v>11</v>
      </c>
      <c r="C17" s="286"/>
      <c r="D17" s="248" t="s">
        <v>12</v>
      </c>
      <c r="E17" s="287"/>
      <c r="F17" s="248" t="s">
        <v>13</v>
      </c>
      <c r="G17" s="288"/>
      <c r="H17" s="289" t="s">
        <v>14</v>
      </c>
      <c r="I17" s="289"/>
      <c r="J17" s="23" t="s">
        <v>5</v>
      </c>
    </row>
    <row r="18" spans="2:12" ht="25.5" customHeight="1" thickBot="1" x14ac:dyDescent="0.3">
      <c r="B18" s="290" t="s">
        <v>3</v>
      </c>
      <c r="C18" s="291"/>
      <c r="D18" s="292">
        <v>11422</v>
      </c>
      <c r="E18" s="292"/>
      <c r="F18" s="292">
        <v>3237</v>
      </c>
      <c r="G18" s="292"/>
      <c r="H18" s="292">
        <v>2312</v>
      </c>
      <c r="I18" s="292"/>
      <c r="J18" s="52">
        <f t="shared" ref="J18:J20" si="4">SUM(D18:I18)</f>
        <v>16971</v>
      </c>
    </row>
    <row r="19" spans="2:12" ht="21" customHeight="1" thickBot="1" x14ac:dyDescent="0.3">
      <c r="B19" s="293" t="s">
        <v>4</v>
      </c>
      <c r="C19" s="294"/>
      <c r="D19" s="295">
        <v>7455</v>
      </c>
      <c r="E19" s="295"/>
      <c r="F19" s="295">
        <v>6655</v>
      </c>
      <c r="G19" s="295"/>
      <c r="H19" s="295">
        <v>1627</v>
      </c>
      <c r="I19" s="295"/>
      <c r="J19" s="52">
        <f t="shared" si="4"/>
        <v>15737</v>
      </c>
    </row>
    <row r="20" spans="2:12" ht="27" customHeight="1" thickBot="1" x14ac:dyDescent="0.3">
      <c r="B20" s="283" t="s">
        <v>15</v>
      </c>
      <c r="C20" s="284"/>
      <c r="D20" s="268">
        <f>SUM(D18:D19)</f>
        <v>18877</v>
      </c>
      <c r="E20" s="285"/>
      <c r="F20" s="268">
        <f>SUM(F18:F19)</f>
        <v>9892</v>
      </c>
      <c r="G20" s="285"/>
      <c r="H20" s="268">
        <f>SUM(H18:H19)</f>
        <v>3939</v>
      </c>
      <c r="I20" s="285"/>
      <c r="J20" s="52">
        <f t="shared" si="4"/>
        <v>32708</v>
      </c>
    </row>
    <row r="21" spans="2:12" ht="21" customHeight="1" x14ac:dyDescent="0.25">
      <c r="B21" s="18"/>
      <c r="C21" s="19"/>
      <c r="D21" s="20"/>
      <c r="E21" s="16"/>
      <c r="F21" s="20"/>
      <c r="G21" s="16"/>
      <c r="H21" s="20"/>
      <c r="I21" s="16"/>
      <c r="J21" s="17"/>
    </row>
    <row r="22" spans="2:12" ht="33.75" customHeight="1" thickBot="1" x14ac:dyDescent="0.3">
      <c r="B22" s="263" t="s">
        <v>16</v>
      </c>
      <c r="C22" s="264"/>
      <c r="D22" s="264"/>
      <c r="E22" s="264"/>
      <c r="F22" s="264"/>
      <c r="G22" s="264"/>
      <c r="H22" s="264"/>
      <c r="I22" s="264"/>
      <c r="J22" s="264"/>
    </row>
    <row r="23" spans="2:12" ht="45.75" customHeight="1" thickBot="1" x14ac:dyDescent="0.3">
      <c r="B23" s="270"/>
      <c r="C23" s="81" t="s">
        <v>17</v>
      </c>
      <c r="D23" s="82" t="s">
        <v>18</v>
      </c>
      <c r="E23" s="272" t="s">
        <v>5</v>
      </c>
      <c r="F23" s="83" t="s">
        <v>19</v>
      </c>
      <c r="G23" s="97" t="s">
        <v>20</v>
      </c>
      <c r="H23" s="274" t="s">
        <v>5</v>
      </c>
      <c r="I23" s="275" t="s">
        <v>15</v>
      </c>
      <c r="J23" s="276"/>
    </row>
    <row r="24" spans="2:12" ht="15.75" thickBot="1" x14ac:dyDescent="0.3">
      <c r="B24" s="271"/>
      <c r="C24" s="84" t="s">
        <v>21</v>
      </c>
      <c r="D24" s="85" t="s">
        <v>21</v>
      </c>
      <c r="E24" s="273"/>
      <c r="F24" s="84" t="s">
        <v>21</v>
      </c>
      <c r="G24" s="85" t="s">
        <v>21</v>
      </c>
      <c r="H24" s="273"/>
      <c r="I24" s="277"/>
      <c r="J24" s="276"/>
    </row>
    <row r="25" spans="2:12" ht="27" customHeight="1" thickBot="1" x14ac:dyDescent="0.3">
      <c r="B25" s="66" t="s">
        <v>3</v>
      </c>
      <c r="C25" s="191">
        <v>7052</v>
      </c>
      <c r="D25" s="191">
        <v>1062</v>
      </c>
      <c r="E25" s="86">
        <f>SUM(C25:D25)</f>
        <v>8114</v>
      </c>
      <c r="F25" s="192">
        <v>172</v>
      </c>
      <c r="G25" s="193">
        <v>24</v>
      </c>
      <c r="H25" s="87">
        <f>SUM(F25:G25)</f>
        <v>196</v>
      </c>
      <c r="I25" s="265">
        <f>SUM(E25+H25)</f>
        <v>8310</v>
      </c>
      <c r="J25" s="266"/>
    </row>
    <row r="26" spans="2:12" ht="27.75" customHeight="1" thickBot="1" x14ac:dyDescent="0.3">
      <c r="B26" s="66" t="s">
        <v>4</v>
      </c>
      <c r="C26" s="181">
        <v>54582</v>
      </c>
      <c r="D26" s="181">
        <v>6319</v>
      </c>
      <c r="E26" s="86">
        <f>SUM(C26:D26)</f>
        <v>60901</v>
      </c>
      <c r="F26" s="181">
        <v>1168</v>
      </c>
      <c r="G26" s="181">
        <v>133</v>
      </c>
      <c r="H26" s="87">
        <f t="shared" ref="H26:H27" si="5">SUM(F26:G26)</f>
        <v>1301</v>
      </c>
      <c r="I26" s="267">
        <f>SUM(E26+H26)</f>
        <v>62202</v>
      </c>
      <c r="J26" s="267"/>
    </row>
    <row r="27" spans="2:12" ht="30.75" customHeight="1" thickBot="1" x14ac:dyDescent="0.3">
      <c r="B27" s="88" t="s">
        <v>5</v>
      </c>
      <c r="C27" s="52">
        <f t="shared" ref="C27:G27" si="6">SUM(C25:C26)</f>
        <v>61634</v>
      </c>
      <c r="D27" s="52">
        <f t="shared" si="6"/>
        <v>7381</v>
      </c>
      <c r="E27" s="89">
        <f>SUM(C27:D27)</f>
        <v>69015</v>
      </c>
      <c r="F27" s="90">
        <f t="shared" si="6"/>
        <v>1340</v>
      </c>
      <c r="G27" s="95">
        <f t="shared" si="6"/>
        <v>157</v>
      </c>
      <c r="H27" s="89">
        <f t="shared" si="5"/>
        <v>1497</v>
      </c>
      <c r="I27" s="268">
        <f>SUM(E27+H27)</f>
        <v>70512</v>
      </c>
      <c r="J27" s="269"/>
    </row>
    <row r="28" spans="2:12" ht="30" customHeight="1" thickBot="1" x14ac:dyDescent="0.3"/>
    <row r="29" spans="2:12" ht="44.25" customHeight="1" thickBot="1" x14ac:dyDescent="0.3">
      <c r="B29" s="67" t="s">
        <v>22</v>
      </c>
      <c r="C29" s="68" t="s">
        <v>23</v>
      </c>
      <c r="D29" s="68" t="s">
        <v>24</v>
      </c>
      <c r="E29" s="68" t="s">
        <v>25</v>
      </c>
      <c r="F29" s="69" t="s">
        <v>26</v>
      </c>
      <c r="G29" s="70" t="s">
        <v>27</v>
      </c>
      <c r="H29" s="70" t="s">
        <v>28</v>
      </c>
      <c r="I29" s="70" t="s">
        <v>29</v>
      </c>
      <c r="J29" s="70" t="s">
        <v>30</v>
      </c>
      <c r="K29" s="71" t="s">
        <v>15</v>
      </c>
    </row>
    <row r="30" spans="2:12" ht="28.5" customHeight="1" thickBot="1" x14ac:dyDescent="0.3">
      <c r="B30" s="182" t="s">
        <v>31</v>
      </c>
      <c r="C30" s="513">
        <v>1868975.37</v>
      </c>
      <c r="D30" s="513">
        <v>122775.43</v>
      </c>
      <c r="E30" s="513">
        <v>324696.40000000002</v>
      </c>
      <c r="F30" s="513">
        <v>60769.57</v>
      </c>
      <c r="G30" s="513">
        <v>10128.4</v>
      </c>
      <c r="H30" s="513">
        <v>278452.37</v>
      </c>
      <c r="I30" s="513">
        <v>0</v>
      </c>
      <c r="J30" s="513">
        <v>293323.96999999997</v>
      </c>
      <c r="K30" s="194">
        <f>SUM(C30:J30)</f>
        <v>2959121.51</v>
      </c>
      <c r="L30" s="195"/>
    </row>
    <row r="31" spans="2:12" ht="24" customHeight="1" thickBot="1" x14ac:dyDescent="0.3">
      <c r="B31" s="66" t="s">
        <v>32</v>
      </c>
      <c r="C31" s="514">
        <v>1033627.75</v>
      </c>
      <c r="D31" s="515">
        <v>76639.13</v>
      </c>
      <c r="E31" s="515">
        <v>175732.80999999997</v>
      </c>
      <c r="F31" s="515">
        <v>499279.26</v>
      </c>
      <c r="G31" s="515">
        <v>0</v>
      </c>
      <c r="H31" s="515">
        <v>0</v>
      </c>
      <c r="I31" s="515">
        <v>9574.1</v>
      </c>
      <c r="J31" s="515">
        <v>7317.8399999999992</v>
      </c>
      <c r="K31" s="194">
        <f t="shared" ref="K31:K32" si="7">SUM(C31:J31)</f>
        <v>1802170.8900000001</v>
      </c>
    </row>
    <row r="32" spans="2:12" ht="27.75" customHeight="1" thickBot="1" x14ac:dyDescent="0.3">
      <c r="B32" s="72" t="s">
        <v>5</v>
      </c>
      <c r="C32" s="198">
        <f t="shared" ref="C32:J32" si="8">SUM(C30:C31)</f>
        <v>2902603.12</v>
      </c>
      <c r="D32" s="199">
        <f t="shared" si="8"/>
        <v>199414.56</v>
      </c>
      <c r="E32" s="199">
        <f t="shared" si="8"/>
        <v>500429.20999999996</v>
      </c>
      <c r="F32" s="199">
        <f t="shared" si="8"/>
        <v>560048.82999999996</v>
      </c>
      <c r="G32" s="199">
        <f t="shared" si="8"/>
        <v>10128.4</v>
      </c>
      <c r="H32" s="199">
        <f t="shared" si="8"/>
        <v>278452.37</v>
      </c>
      <c r="I32" s="199">
        <f t="shared" si="8"/>
        <v>9574.1</v>
      </c>
      <c r="J32" s="199">
        <f t="shared" si="8"/>
        <v>300641.81</v>
      </c>
      <c r="K32" s="194">
        <f t="shared" si="7"/>
        <v>4761292.3999999994</v>
      </c>
    </row>
    <row r="33" spans="2:11" ht="25.5" customHeight="1" x14ac:dyDescent="0.25"/>
    <row r="34" spans="2:11" ht="20.25" customHeight="1" x14ac:dyDescent="0.25">
      <c r="B34" s="96"/>
      <c r="C34" s="96"/>
      <c r="D34" s="96"/>
      <c r="E34" s="96"/>
      <c r="F34" s="96"/>
      <c r="G34" s="96"/>
      <c r="H34" s="96"/>
      <c r="I34" s="96"/>
      <c r="J34" s="96"/>
    </row>
    <row r="35" spans="2:11" ht="31.5" customHeight="1" thickBot="1" x14ac:dyDescent="0.3">
      <c r="B35" s="318" t="s">
        <v>85</v>
      </c>
      <c r="C35" s="319"/>
      <c r="D35" s="319"/>
      <c r="E35" s="319"/>
      <c r="F35" s="319"/>
      <c r="G35" s="319"/>
      <c r="H35" s="319"/>
      <c r="I35" s="319"/>
      <c r="J35" s="319"/>
      <c r="K35" s="319"/>
    </row>
    <row r="36" spans="2:11" ht="23.25" customHeight="1" thickBot="1" x14ac:dyDescent="0.3">
      <c r="B36" s="248"/>
      <c r="C36" s="249"/>
      <c r="D36" s="241" t="s">
        <v>34</v>
      </c>
      <c r="E36" s="242"/>
      <c r="F36" s="242"/>
      <c r="G36" s="243"/>
      <c r="H36" s="279" t="s">
        <v>33</v>
      </c>
      <c r="I36" s="280"/>
      <c r="J36" s="280"/>
      <c r="K36" s="281"/>
    </row>
    <row r="37" spans="2:11" ht="23.25" customHeight="1" thickBot="1" x14ac:dyDescent="0.3">
      <c r="B37" s="250"/>
      <c r="C37" s="251"/>
      <c r="D37" s="23" t="s">
        <v>74</v>
      </c>
      <c r="E37" s="23" t="s">
        <v>75</v>
      </c>
      <c r="F37" s="23" t="s">
        <v>76</v>
      </c>
      <c r="G37" s="99" t="s">
        <v>5</v>
      </c>
      <c r="H37" s="278" t="s">
        <v>78</v>
      </c>
      <c r="I37" s="251"/>
      <c r="J37" s="282" t="s">
        <v>79</v>
      </c>
      <c r="K37" s="281"/>
    </row>
    <row r="38" spans="2:11" ht="33.75" customHeight="1" thickBot="1" x14ac:dyDescent="0.3">
      <c r="B38" s="244" t="s">
        <v>86</v>
      </c>
      <c r="C38" s="245"/>
      <c r="D38" s="196">
        <v>217709589.68000001</v>
      </c>
      <c r="E38" s="196">
        <v>53913016.859999999</v>
      </c>
      <c r="F38" s="196">
        <v>296339.24</v>
      </c>
      <c r="G38" s="146">
        <f>SUM(D38:F38)</f>
        <v>271918945.78000003</v>
      </c>
      <c r="H38" s="470">
        <v>13366350.219999999</v>
      </c>
      <c r="I38" s="472"/>
      <c r="J38" s="470">
        <v>106626.82</v>
      </c>
      <c r="K38" s="472"/>
    </row>
    <row r="39" spans="2:11" ht="33" customHeight="1" thickBot="1" x14ac:dyDescent="0.3">
      <c r="B39" s="244" t="s">
        <v>4</v>
      </c>
      <c r="C39" s="245"/>
      <c r="D39" s="147">
        <v>125569175.59999999</v>
      </c>
      <c r="E39" s="147">
        <v>15855573.730000002</v>
      </c>
      <c r="F39" s="147">
        <v>1157381.72</v>
      </c>
      <c r="G39" s="146">
        <f>SUM(D39:F39)</f>
        <v>142582131.04999998</v>
      </c>
      <c r="H39" s="516">
        <v>3670266</v>
      </c>
      <c r="I39" s="517"/>
      <c r="J39" s="314">
        <v>201.6</v>
      </c>
      <c r="K39" s="518"/>
    </row>
    <row r="40" spans="2:11" ht="30.75" customHeight="1" thickBot="1" x14ac:dyDescent="0.3">
      <c r="B40" s="246" t="s">
        <v>5</v>
      </c>
      <c r="C40" s="247"/>
      <c r="D40" s="146">
        <f>SUM(D38:D39)</f>
        <v>343278765.27999997</v>
      </c>
      <c r="E40" s="146">
        <f t="shared" ref="E40:F40" si="9">SUM(E38:E39)</f>
        <v>69768590.590000004</v>
      </c>
      <c r="F40" s="146">
        <f t="shared" si="9"/>
        <v>1453720.96</v>
      </c>
      <c r="G40" s="146">
        <f t="shared" ref="G40" si="10">SUM(D40:F40)</f>
        <v>414501076.82999998</v>
      </c>
      <c r="H40" s="519">
        <f>SUM(H38:H39)</f>
        <v>17036616.219999999</v>
      </c>
      <c r="I40" s="520"/>
      <c r="J40" s="521">
        <f>SUM(J38:J39)</f>
        <v>106828.42000000001</v>
      </c>
      <c r="K40" s="522"/>
    </row>
    <row r="41" spans="2:11" ht="21.75" customHeight="1" thickBot="1" x14ac:dyDescent="0.3"/>
    <row r="42" spans="2:11" ht="21" customHeight="1" thickBot="1" x14ac:dyDescent="0.3">
      <c r="B42" s="252" t="s">
        <v>35</v>
      </c>
      <c r="C42" s="253"/>
      <c r="D42" s="253"/>
      <c r="E42" s="253"/>
      <c r="F42" s="253"/>
      <c r="G42" s="253"/>
      <c r="H42" s="253"/>
      <c r="I42" s="253"/>
      <c r="J42" s="254"/>
    </row>
    <row r="43" spans="2:11" ht="28.5" customHeight="1" x14ac:dyDescent="0.25">
      <c r="B43" s="255" t="s">
        <v>36</v>
      </c>
      <c r="C43" s="256"/>
      <c r="D43" s="257" t="s">
        <v>37</v>
      </c>
      <c r="E43" s="258"/>
      <c r="F43" s="259" t="s">
        <v>38</v>
      </c>
      <c r="G43" s="259"/>
      <c r="H43" s="163" t="s">
        <v>5</v>
      </c>
      <c r="I43" s="260" t="s">
        <v>39</v>
      </c>
      <c r="J43" s="261"/>
    </row>
    <row r="44" spans="2:11" ht="26.25" customHeight="1" thickBot="1" x14ac:dyDescent="0.3">
      <c r="B44" s="234">
        <v>2692</v>
      </c>
      <c r="C44" s="235"/>
      <c r="D44" s="236">
        <v>2861</v>
      </c>
      <c r="E44" s="237"/>
      <c r="F44" s="238">
        <v>560</v>
      </c>
      <c r="G44" s="238"/>
      <c r="H44" s="164">
        <f>SUM(B44:G44)</f>
        <v>6113</v>
      </c>
      <c r="I44" s="239">
        <v>4</v>
      </c>
      <c r="J44" s="240"/>
    </row>
  </sheetData>
  <mergeCells count="87">
    <mergeCell ref="J40:K40"/>
    <mergeCell ref="B35:K35"/>
    <mergeCell ref="B2:G2"/>
    <mergeCell ref="H2:J2"/>
    <mergeCell ref="B3:J3"/>
    <mergeCell ref="B4:D4"/>
    <mergeCell ref="E4:F4"/>
    <mergeCell ref="G4:H4"/>
    <mergeCell ref="I4:J4"/>
    <mergeCell ref="B5:D5"/>
    <mergeCell ref="E5:F5"/>
    <mergeCell ref="G5:H5"/>
    <mergeCell ref="I5:J5"/>
    <mergeCell ref="B6:D6"/>
    <mergeCell ref="E6:F6"/>
    <mergeCell ref="G6:H6"/>
    <mergeCell ref="I6:J6"/>
    <mergeCell ref="B7:D7"/>
    <mergeCell ref="E7:F7"/>
    <mergeCell ref="G7:H7"/>
    <mergeCell ref="I7:J7"/>
    <mergeCell ref="B8:D8"/>
    <mergeCell ref="E8:F8"/>
    <mergeCell ref="G8:H8"/>
    <mergeCell ref="I8:J8"/>
    <mergeCell ref="G13:H13"/>
    <mergeCell ref="G14:H14"/>
    <mergeCell ref="G15:H15"/>
    <mergeCell ref="B10:J10"/>
    <mergeCell ref="B11:B12"/>
    <mergeCell ref="C11:D12"/>
    <mergeCell ref="E11:I11"/>
    <mergeCell ref="J11:J12"/>
    <mergeCell ref="E12:F12"/>
    <mergeCell ref="G12:H12"/>
    <mergeCell ref="C13:D13"/>
    <mergeCell ref="C14:D14"/>
    <mergeCell ref="C15:D15"/>
    <mergeCell ref="E13:F13"/>
    <mergeCell ref="E14:F14"/>
    <mergeCell ref="E15:F15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2:J22"/>
    <mergeCell ref="B38:C38"/>
    <mergeCell ref="I25:J25"/>
    <mergeCell ref="I26:J26"/>
    <mergeCell ref="I27:J27"/>
    <mergeCell ref="B23:B24"/>
    <mergeCell ref="E23:E24"/>
    <mergeCell ref="H23:H24"/>
    <mergeCell ref="I23:J24"/>
    <mergeCell ref="H37:I37"/>
    <mergeCell ref="H38:I38"/>
    <mergeCell ref="H36:K36"/>
    <mergeCell ref="J37:K37"/>
    <mergeCell ref="J38:K38"/>
    <mergeCell ref="B44:C44"/>
    <mergeCell ref="D44:E44"/>
    <mergeCell ref="F44:G44"/>
    <mergeCell ref="I44:J44"/>
    <mergeCell ref="D36:G36"/>
    <mergeCell ref="B39:C39"/>
    <mergeCell ref="B40:C40"/>
    <mergeCell ref="B36:C37"/>
    <mergeCell ref="B42:J42"/>
    <mergeCell ref="B43:C43"/>
    <mergeCell ref="D43:E43"/>
    <mergeCell ref="F43:G43"/>
    <mergeCell ref="I43:J43"/>
    <mergeCell ref="H39:I39"/>
    <mergeCell ref="H40:I40"/>
    <mergeCell ref="J39:K39"/>
  </mergeCells>
  <pageMargins left="0" right="0" top="0.59055118110236227" bottom="0" header="0" footer="0"/>
  <pageSetup paperSize="9" scale="68" orientation="portrait" r:id="rId1"/>
  <ignoredErrors>
    <ignoredError sqref="I7 E27 G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M27" sqref="M27"/>
    </sheetView>
  </sheetViews>
  <sheetFormatPr defaultRowHeight="15" x14ac:dyDescent="0.25"/>
  <cols>
    <col min="1" max="1" width="1.85546875" customWidth="1"/>
    <col min="2" max="2" width="23.7109375" customWidth="1"/>
    <col min="3" max="3" width="10.5703125" customWidth="1"/>
    <col min="4" max="4" width="12.7109375" customWidth="1"/>
    <col min="5" max="5" width="12.85546875" customWidth="1"/>
    <col min="6" max="6" width="11.5703125" customWidth="1"/>
    <col min="7" max="7" width="12" customWidth="1"/>
    <col min="8" max="8" width="10.28515625" customWidth="1"/>
    <col min="9" max="9" width="14.7109375" style="113" customWidth="1"/>
    <col min="10" max="10" width="11.5703125" style="113" customWidth="1"/>
  </cols>
  <sheetData>
    <row r="2" spans="2:10" ht="46.5" customHeight="1" thickBot="1" x14ac:dyDescent="0.3">
      <c r="B2" s="328" t="s">
        <v>87</v>
      </c>
      <c r="C2" s="328"/>
      <c r="D2" s="319"/>
      <c r="E2" s="319"/>
      <c r="F2" s="319"/>
      <c r="G2" s="319"/>
      <c r="H2" s="319"/>
      <c r="I2" s="319"/>
    </row>
    <row r="3" spans="2:10" ht="68.25" customHeight="1" thickBot="1" x14ac:dyDescent="0.3">
      <c r="B3" s="360" t="s">
        <v>77</v>
      </c>
      <c r="C3" s="401" t="s">
        <v>81</v>
      </c>
      <c r="D3" s="402"/>
      <c r="E3" s="403" t="s">
        <v>83</v>
      </c>
      <c r="F3" s="404"/>
      <c r="G3" s="404"/>
      <c r="H3" s="247"/>
      <c r="I3" s="348" t="s">
        <v>82</v>
      </c>
      <c r="J3" s="348" t="s">
        <v>84</v>
      </c>
    </row>
    <row r="4" spans="2:10" ht="21" customHeight="1" thickBot="1" x14ac:dyDescent="0.3">
      <c r="B4" s="361"/>
      <c r="C4" s="250"/>
      <c r="D4" s="319"/>
      <c r="E4" s="371" t="s">
        <v>9</v>
      </c>
      <c r="F4" s="251"/>
      <c r="G4" s="279" t="s">
        <v>10</v>
      </c>
      <c r="H4" s="281"/>
      <c r="I4" s="349"/>
      <c r="J4" s="349"/>
    </row>
    <row r="5" spans="2:10" ht="21" customHeight="1" x14ac:dyDescent="0.25">
      <c r="B5" s="138" t="s">
        <v>70</v>
      </c>
      <c r="C5" s="355">
        <v>271918945.78000003</v>
      </c>
      <c r="D5" s="356"/>
      <c r="E5" s="357">
        <v>25220369.98</v>
      </c>
      <c r="F5" s="358"/>
      <c r="G5" s="357">
        <v>25220369.98</v>
      </c>
      <c r="H5" s="359"/>
      <c r="I5" s="137"/>
      <c r="J5" s="137"/>
    </row>
    <row r="6" spans="2:10" ht="21" customHeight="1" x14ac:dyDescent="0.25">
      <c r="B6" s="28" t="s">
        <v>71</v>
      </c>
      <c r="C6" s="366">
        <v>0</v>
      </c>
      <c r="D6" s="367"/>
      <c r="E6" s="368">
        <v>581472226.52999997</v>
      </c>
      <c r="F6" s="369"/>
      <c r="G6" s="370">
        <v>99991320.560000002</v>
      </c>
      <c r="H6" s="369"/>
      <c r="I6" s="136"/>
      <c r="J6" s="136"/>
    </row>
    <row r="7" spans="2:10" ht="21" customHeight="1" thickBot="1" x14ac:dyDescent="0.3">
      <c r="B7" s="49" t="s">
        <v>72</v>
      </c>
      <c r="C7" s="374">
        <v>0</v>
      </c>
      <c r="D7" s="405"/>
      <c r="E7" s="406">
        <v>288506994.43000001</v>
      </c>
      <c r="F7" s="407"/>
      <c r="G7" s="408">
        <v>64820083.600000001</v>
      </c>
      <c r="H7" s="407"/>
      <c r="I7" s="121"/>
      <c r="J7" s="121"/>
    </row>
    <row r="8" spans="2:10" ht="34.5" customHeight="1" thickBot="1" x14ac:dyDescent="0.3">
      <c r="B8" s="50" t="s">
        <v>5</v>
      </c>
      <c r="C8" s="305">
        <f>SUM(C5:C7)</f>
        <v>271918945.78000003</v>
      </c>
      <c r="D8" s="306"/>
      <c r="E8" s="307">
        <f>SUM(E5:E7)</f>
        <v>895199590.94000006</v>
      </c>
      <c r="F8" s="308"/>
      <c r="G8" s="307">
        <f>SUM(G5:G7)</f>
        <v>190031774.14000002</v>
      </c>
      <c r="H8" s="308"/>
      <c r="I8" s="122"/>
      <c r="J8" s="122"/>
    </row>
    <row r="9" spans="2:10" ht="21" customHeight="1" thickBot="1" x14ac:dyDescent="0.3">
      <c r="B9" s="48"/>
      <c r="C9" s="125"/>
      <c r="D9" s="126"/>
      <c r="E9" s="126"/>
      <c r="F9" s="126"/>
      <c r="G9" s="126"/>
      <c r="H9" s="126"/>
    </row>
    <row r="10" spans="2:10" ht="20.100000000000001" customHeight="1" thickBot="1" x14ac:dyDescent="0.3">
      <c r="B10" s="27" t="s">
        <v>40</v>
      </c>
      <c r="C10" s="357">
        <v>2846345.78</v>
      </c>
      <c r="D10" s="362"/>
      <c r="E10" s="357">
        <v>4114417.03</v>
      </c>
      <c r="F10" s="363"/>
      <c r="G10" s="357">
        <v>1013744.57</v>
      </c>
      <c r="H10" s="363"/>
      <c r="I10" s="204"/>
      <c r="J10" s="123"/>
    </row>
    <row r="11" spans="2:10" ht="20.100000000000001" customHeight="1" thickBot="1" x14ac:dyDescent="0.3">
      <c r="B11" s="22" t="s">
        <v>41</v>
      </c>
      <c r="C11" s="364">
        <v>2800407.26</v>
      </c>
      <c r="D11" s="365"/>
      <c r="E11" s="389">
        <v>6302901.21</v>
      </c>
      <c r="F11" s="390"/>
      <c r="G11" s="389">
        <v>677016.14</v>
      </c>
      <c r="H11" s="390"/>
      <c r="I11" s="205"/>
      <c r="J11" s="124"/>
    </row>
    <row r="12" spans="2:10" ht="20.100000000000001" customHeight="1" thickBot="1" x14ac:dyDescent="0.3">
      <c r="B12" s="22" t="s">
        <v>42</v>
      </c>
      <c r="C12" s="350"/>
      <c r="D12" s="351"/>
      <c r="E12" s="391">
        <v>1763825.34</v>
      </c>
      <c r="F12" s="392"/>
      <c r="G12" s="391">
        <v>1763825.34</v>
      </c>
      <c r="H12" s="392"/>
      <c r="I12" s="217">
        <v>1</v>
      </c>
      <c r="J12" s="104"/>
    </row>
    <row r="13" spans="2:10" ht="20.100000000000001" customHeight="1" thickBot="1" x14ac:dyDescent="0.3">
      <c r="B13" s="22" t="s">
        <v>43</v>
      </c>
      <c r="C13" s="352">
        <v>12937569.48</v>
      </c>
      <c r="D13" s="353"/>
      <c r="E13" s="393">
        <v>1118093.81</v>
      </c>
      <c r="F13" s="393"/>
      <c r="G13" s="393">
        <v>1118093.81</v>
      </c>
      <c r="H13" s="393"/>
      <c r="I13" s="206">
        <v>1</v>
      </c>
      <c r="J13" s="104"/>
    </row>
    <row r="14" spans="2:10" ht="20.100000000000001" customHeight="1" thickBot="1" x14ac:dyDescent="0.3">
      <c r="B14" s="22" t="s">
        <v>44</v>
      </c>
      <c r="C14" s="343">
        <v>3171834.65</v>
      </c>
      <c r="D14" s="344"/>
      <c r="E14" s="389">
        <v>3200538.32</v>
      </c>
      <c r="F14" s="394"/>
      <c r="G14" s="389">
        <v>705308.46</v>
      </c>
      <c r="H14" s="394"/>
      <c r="I14" s="208">
        <f>G14/E14</f>
        <v>0.22037182170029446</v>
      </c>
      <c r="J14" s="128"/>
    </row>
    <row r="15" spans="2:10" ht="20.100000000000001" customHeight="1" thickBot="1" x14ac:dyDescent="0.3">
      <c r="B15" s="22" t="s">
        <v>45</v>
      </c>
      <c r="C15" s="343">
        <v>3128358.27</v>
      </c>
      <c r="D15" s="354"/>
      <c r="E15" s="389">
        <v>24329459.43</v>
      </c>
      <c r="F15" s="390"/>
      <c r="G15" s="389">
        <v>2175942.6800000002</v>
      </c>
      <c r="H15" s="390"/>
      <c r="I15" s="207"/>
      <c r="J15" s="109"/>
    </row>
    <row r="16" spans="2:10" ht="20.100000000000001" customHeight="1" thickBot="1" x14ac:dyDescent="0.3">
      <c r="B16" s="22" t="s">
        <v>46</v>
      </c>
      <c r="C16" s="343">
        <v>21893867.43</v>
      </c>
      <c r="D16" s="344"/>
      <c r="E16" s="389">
        <v>1835987.96</v>
      </c>
      <c r="F16" s="394"/>
      <c r="G16" s="389">
        <v>1835987.96</v>
      </c>
      <c r="H16" s="394"/>
      <c r="I16" s="209">
        <v>1</v>
      </c>
      <c r="J16" s="129"/>
    </row>
    <row r="17" spans="2:10" ht="20.100000000000001" customHeight="1" thickBot="1" x14ac:dyDescent="0.3">
      <c r="B17" s="22" t="s">
        <v>47</v>
      </c>
      <c r="C17" s="340">
        <v>9543539.9499999993</v>
      </c>
      <c r="D17" s="341"/>
      <c r="E17" s="378">
        <v>5094566.8600000003</v>
      </c>
      <c r="F17" s="379"/>
      <c r="G17" s="376">
        <v>896250.46</v>
      </c>
      <c r="H17" s="377"/>
      <c r="I17" s="174"/>
      <c r="J17" s="109"/>
    </row>
    <row r="18" spans="2:10" ht="20.100000000000001" customHeight="1" thickBot="1" x14ac:dyDescent="0.3">
      <c r="B18" s="22" t="s">
        <v>48</v>
      </c>
      <c r="C18" s="343">
        <v>1925489.91</v>
      </c>
      <c r="D18" s="344"/>
      <c r="E18" s="389">
        <v>3621695.29</v>
      </c>
      <c r="F18" s="394"/>
      <c r="G18" s="389">
        <v>1127173.67</v>
      </c>
      <c r="H18" s="390"/>
      <c r="I18" s="208">
        <v>0.31119999999999998</v>
      </c>
      <c r="J18" s="129"/>
    </row>
    <row r="19" spans="2:10" ht="20.100000000000001" customHeight="1" thickBot="1" x14ac:dyDescent="0.3">
      <c r="B19" s="22" t="s">
        <v>49</v>
      </c>
      <c r="C19" s="345">
        <v>1741202.28</v>
      </c>
      <c r="D19" s="346"/>
      <c r="E19" s="395">
        <v>559310.63</v>
      </c>
      <c r="F19" s="396"/>
      <c r="G19" s="395">
        <v>429019.7</v>
      </c>
      <c r="H19" s="396"/>
      <c r="I19" s="226">
        <v>76.7</v>
      </c>
      <c r="J19" s="109"/>
    </row>
    <row r="20" spans="2:10" ht="20.100000000000001" customHeight="1" thickBot="1" x14ac:dyDescent="0.3">
      <c r="B20" s="22" t="s">
        <v>50</v>
      </c>
      <c r="C20" s="342">
        <v>6079590.6799999997</v>
      </c>
      <c r="D20" s="347"/>
      <c r="E20" s="378">
        <v>15145751.539999999</v>
      </c>
      <c r="F20" s="379"/>
      <c r="G20" s="376">
        <v>2849947.92</v>
      </c>
      <c r="H20" s="377"/>
      <c r="I20" s="227">
        <v>19</v>
      </c>
      <c r="J20" s="120"/>
    </row>
    <row r="21" spans="2:10" ht="20.100000000000001" customHeight="1" thickBot="1" x14ac:dyDescent="0.3">
      <c r="B21" s="22" t="s">
        <v>51</v>
      </c>
      <c r="C21" s="331">
        <v>7291788.46</v>
      </c>
      <c r="D21" s="337"/>
      <c r="E21" s="340">
        <v>730675.03</v>
      </c>
      <c r="F21" s="341"/>
      <c r="G21" s="340">
        <v>621080.82999999996</v>
      </c>
      <c r="H21" s="341"/>
      <c r="I21" s="174"/>
      <c r="J21" s="120"/>
    </row>
    <row r="22" spans="2:10" ht="20.100000000000001" customHeight="1" thickBot="1" x14ac:dyDescent="0.3">
      <c r="B22" s="22" t="s">
        <v>52</v>
      </c>
      <c r="C22" s="506">
        <v>352065.69</v>
      </c>
      <c r="D22" s="507"/>
      <c r="E22" s="508">
        <v>67142.89</v>
      </c>
      <c r="F22" s="509"/>
      <c r="G22" s="508">
        <v>59249.48</v>
      </c>
      <c r="H22" s="509"/>
      <c r="I22" s="174"/>
      <c r="J22" s="120"/>
    </row>
    <row r="23" spans="2:10" ht="20.100000000000001" customHeight="1" thickBot="1" x14ac:dyDescent="0.3">
      <c r="B23" s="22" t="s">
        <v>53</v>
      </c>
      <c r="C23" s="338">
        <v>31215301.809999999</v>
      </c>
      <c r="D23" s="339"/>
      <c r="E23" s="378">
        <v>2542877.34</v>
      </c>
      <c r="F23" s="386"/>
      <c r="G23" s="383">
        <v>2542877.34</v>
      </c>
      <c r="H23" s="384"/>
      <c r="I23" s="175"/>
      <c r="J23" s="105"/>
    </row>
    <row r="24" spans="2:10" ht="20.100000000000001" customHeight="1" thickBot="1" x14ac:dyDescent="0.3">
      <c r="B24" s="22" t="s">
        <v>54</v>
      </c>
      <c r="C24" s="340">
        <v>9529092.7599999998</v>
      </c>
      <c r="D24" s="341"/>
      <c r="E24" s="378">
        <v>53307287.469999999</v>
      </c>
      <c r="F24" s="386"/>
      <c r="G24" s="376">
        <v>3904146.06</v>
      </c>
      <c r="H24" s="399"/>
      <c r="I24" s="213">
        <f>(G24/E24)*100</f>
        <v>7.3238505376908458</v>
      </c>
      <c r="J24" s="214" t="e">
        <f>(G24/D24)*100</f>
        <v>#DIV/0!</v>
      </c>
    </row>
    <row r="25" spans="2:10" ht="20.100000000000001" customHeight="1" thickBot="1" x14ac:dyDescent="0.3">
      <c r="B25" s="22" t="s">
        <v>55</v>
      </c>
      <c r="C25" s="342"/>
      <c r="D25" s="332"/>
      <c r="E25" s="508">
        <v>4637798.3600000003</v>
      </c>
      <c r="F25" s="512"/>
      <c r="G25" s="508">
        <v>152726.91</v>
      </c>
      <c r="H25" s="512"/>
      <c r="I25" s="174"/>
      <c r="J25" s="114"/>
    </row>
    <row r="26" spans="2:10" ht="20.100000000000001" customHeight="1" thickBot="1" x14ac:dyDescent="0.3">
      <c r="B26" s="22" t="s">
        <v>56</v>
      </c>
      <c r="C26" s="329">
        <v>14040475.779999999</v>
      </c>
      <c r="D26" s="330"/>
      <c r="E26" s="333">
        <v>33027455.960000001</v>
      </c>
      <c r="F26" s="334"/>
      <c r="G26" s="333">
        <v>5834879.7800000003</v>
      </c>
      <c r="H26" s="334"/>
      <c r="I26" s="174"/>
      <c r="J26" s="120"/>
    </row>
    <row r="27" spans="2:10" ht="20.100000000000001" customHeight="1" thickBot="1" x14ac:dyDescent="0.3">
      <c r="B27" s="65" t="s">
        <v>57</v>
      </c>
      <c r="C27" s="331">
        <v>0</v>
      </c>
      <c r="D27" s="332"/>
      <c r="E27" s="335">
        <v>48342268.100000001</v>
      </c>
      <c r="F27" s="336"/>
      <c r="G27" s="335">
        <v>7419024.9299999997</v>
      </c>
      <c r="H27" s="336"/>
      <c r="I27" s="202">
        <f>G27/E27</f>
        <v>0.1534686977171433</v>
      </c>
      <c r="J27" s="112"/>
    </row>
    <row r="28" spans="2:10" ht="20.100000000000001" customHeight="1" thickBot="1" x14ac:dyDescent="0.3">
      <c r="B28" s="65" t="s">
        <v>58</v>
      </c>
      <c r="C28" s="511">
        <v>220197.03</v>
      </c>
      <c r="D28" s="511"/>
      <c r="E28" s="385">
        <v>26623173.989999998</v>
      </c>
      <c r="F28" s="385"/>
      <c r="G28" s="385">
        <v>3465206.87</v>
      </c>
      <c r="H28" s="385"/>
      <c r="I28" s="176"/>
      <c r="J28" s="130"/>
    </row>
    <row r="29" spans="2:10" ht="20.100000000000001" customHeight="1" thickBot="1" x14ac:dyDescent="0.3">
      <c r="B29" s="65" t="s">
        <v>59</v>
      </c>
      <c r="C29" s="372">
        <v>0</v>
      </c>
      <c r="D29" s="373"/>
      <c r="E29" s="397">
        <v>41687134.210000001</v>
      </c>
      <c r="F29" s="398"/>
      <c r="G29" s="409">
        <v>6200936.7800000003</v>
      </c>
      <c r="H29" s="410"/>
      <c r="I29" s="203">
        <v>0.15</v>
      </c>
      <c r="J29" s="110"/>
    </row>
    <row r="30" spans="2:10" ht="20.100000000000001" customHeight="1" thickBot="1" x14ac:dyDescent="0.3">
      <c r="B30" s="65" t="s">
        <v>60</v>
      </c>
      <c r="C30" s="331">
        <v>0</v>
      </c>
      <c r="D30" s="332"/>
      <c r="E30" s="385"/>
      <c r="F30" s="385"/>
      <c r="G30" s="385"/>
      <c r="H30" s="385"/>
      <c r="I30" s="172"/>
      <c r="J30" s="110"/>
    </row>
    <row r="31" spans="2:10" ht="20.100000000000001" customHeight="1" thickBot="1" x14ac:dyDescent="0.3">
      <c r="B31" s="65" t="s">
        <v>61</v>
      </c>
      <c r="C31" s="331">
        <v>0</v>
      </c>
      <c r="D31" s="332"/>
      <c r="E31" s="380">
        <v>52236818.530000001</v>
      </c>
      <c r="F31" s="380"/>
      <c r="G31" s="380">
        <v>10552188.470000001</v>
      </c>
      <c r="H31" s="380"/>
      <c r="I31" s="212">
        <v>0.2</v>
      </c>
      <c r="J31" s="110"/>
    </row>
    <row r="32" spans="2:10" ht="20.100000000000001" customHeight="1" thickBot="1" x14ac:dyDescent="0.3">
      <c r="B32" s="65" t="s">
        <v>73</v>
      </c>
      <c r="C32" s="374">
        <v>0</v>
      </c>
      <c r="D32" s="375"/>
      <c r="E32" s="381">
        <v>37085171.689999998</v>
      </c>
      <c r="F32" s="382"/>
      <c r="G32" s="381">
        <v>5591632.8200000003</v>
      </c>
      <c r="H32" s="382"/>
      <c r="I32" s="210">
        <v>15.15</v>
      </c>
      <c r="J32" s="106"/>
    </row>
    <row r="33" spans="2:10" ht="42" customHeight="1" thickBot="1" x14ac:dyDescent="0.3">
      <c r="B33" s="23" t="s">
        <v>5</v>
      </c>
      <c r="C33" s="387">
        <f>SUM(C10:C32)</f>
        <v>128717127.22</v>
      </c>
      <c r="D33" s="388"/>
      <c r="E33" s="387">
        <f>SUM(E10:E32)</f>
        <v>367374350.98999995</v>
      </c>
      <c r="F33" s="388"/>
      <c r="G33" s="387">
        <f>SUM(G10:G32)</f>
        <v>60936260.979999997</v>
      </c>
      <c r="H33" s="388"/>
      <c r="I33" s="173"/>
      <c r="J33" s="111"/>
    </row>
    <row r="34" spans="2:10" ht="15.75" thickBot="1" x14ac:dyDescent="0.3">
      <c r="C34" s="127"/>
      <c r="D34" s="126"/>
      <c r="E34" s="126"/>
      <c r="F34" s="126"/>
      <c r="G34" s="126"/>
      <c r="H34" s="126"/>
    </row>
    <row r="35" spans="2:10" ht="57" customHeight="1" thickBot="1" x14ac:dyDescent="0.3">
      <c r="B35" s="3" t="s">
        <v>15</v>
      </c>
      <c r="C35" s="400">
        <f>SUM(C8+C33)</f>
        <v>400636073</v>
      </c>
      <c r="D35" s="308"/>
      <c r="E35" s="400">
        <f t="shared" ref="E35" si="0">SUM(E8+E33)</f>
        <v>1262573941.9300001</v>
      </c>
      <c r="F35" s="308"/>
      <c r="G35" s="400">
        <f t="shared" ref="G35" si="1">SUM(G8+G33)</f>
        <v>250968035.12</v>
      </c>
      <c r="H35" s="308"/>
      <c r="I35" s="122"/>
      <c r="J35" s="122"/>
    </row>
  </sheetData>
  <mergeCells count="95">
    <mergeCell ref="C35:D35"/>
    <mergeCell ref="E35:F35"/>
    <mergeCell ref="G35:H35"/>
    <mergeCell ref="J3:J4"/>
    <mergeCell ref="C3:D4"/>
    <mergeCell ref="E3:H3"/>
    <mergeCell ref="G33:H33"/>
    <mergeCell ref="C8:D8"/>
    <mergeCell ref="E8:F8"/>
    <mergeCell ref="G8:H8"/>
    <mergeCell ref="C7:D7"/>
    <mergeCell ref="E7:F7"/>
    <mergeCell ref="G7:H7"/>
    <mergeCell ref="G28:H28"/>
    <mergeCell ref="G29:H29"/>
    <mergeCell ref="G30:H30"/>
    <mergeCell ref="E33:F33"/>
    <mergeCell ref="G11:H11"/>
    <mergeCell ref="G12:H12"/>
    <mergeCell ref="G13:H13"/>
    <mergeCell ref="G14:H14"/>
    <mergeCell ref="G15:H15"/>
    <mergeCell ref="G16:H16"/>
    <mergeCell ref="G18:H18"/>
    <mergeCell ref="G19:H19"/>
    <mergeCell ref="G20:H20"/>
    <mergeCell ref="G21:H21"/>
    <mergeCell ref="G22:H22"/>
    <mergeCell ref="G23:H23"/>
    <mergeCell ref="G24:H24"/>
    <mergeCell ref="C33:D33"/>
    <mergeCell ref="E11:F11"/>
    <mergeCell ref="E12:F12"/>
    <mergeCell ref="E13:F13"/>
    <mergeCell ref="E14:F14"/>
    <mergeCell ref="E15:F15"/>
    <mergeCell ref="E16:F16"/>
    <mergeCell ref="E18:F18"/>
    <mergeCell ref="E19:F19"/>
    <mergeCell ref="E20:F20"/>
    <mergeCell ref="E21:F21"/>
    <mergeCell ref="E22:F22"/>
    <mergeCell ref="E23:F23"/>
    <mergeCell ref="C28:D28"/>
    <mergeCell ref="E28:F28"/>
    <mergeCell ref="E29:F29"/>
    <mergeCell ref="C29:D29"/>
    <mergeCell ref="C30:D30"/>
    <mergeCell ref="C31:D31"/>
    <mergeCell ref="C32:D32"/>
    <mergeCell ref="G17:H17"/>
    <mergeCell ref="C17:D17"/>
    <mergeCell ref="E17:F17"/>
    <mergeCell ref="E31:F31"/>
    <mergeCell ref="E32:F32"/>
    <mergeCell ref="G25:H25"/>
    <mergeCell ref="E30:F30"/>
    <mergeCell ref="E24:F24"/>
    <mergeCell ref="E25:F25"/>
    <mergeCell ref="G31:H31"/>
    <mergeCell ref="G32:H32"/>
    <mergeCell ref="B3:B4"/>
    <mergeCell ref="C10:D10"/>
    <mergeCell ref="E10:F10"/>
    <mergeCell ref="G10:H10"/>
    <mergeCell ref="C11:D11"/>
    <mergeCell ref="C6:D6"/>
    <mergeCell ref="E6:F6"/>
    <mergeCell ref="G6:H6"/>
    <mergeCell ref="E4:F4"/>
    <mergeCell ref="G4:H4"/>
    <mergeCell ref="I3:I4"/>
    <mergeCell ref="C12:D12"/>
    <mergeCell ref="C13:D13"/>
    <mergeCell ref="C14:D14"/>
    <mergeCell ref="C15:D15"/>
    <mergeCell ref="C5:D5"/>
    <mergeCell ref="E5:F5"/>
    <mergeCell ref="G5:H5"/>
    <mergeCell ref="B2:I2"/>
    <mergeCell ref="C26:D26"/>
    <mergeCell ref="C27:D27"/>
    <mergeCell ref="E26:F26"/>
    <mergeCell ref="E27:F27"/>
    <mergeCell ref="G26:H26"/>
    <mergeCell ref="G27:H27"/>
    <mergeCell ref="C21:D21"/>
    <mergeCell ref="C22:D22"/>
    <mergeCell ref="C23:D23"/>
    <mergeCell ref="C24:D24"/>
    <mergeCell ref="C25:D25"/>
    <mergeCell ref="C16:D16"/>
    <mergeCell ref="C18:D18"/>
    <mergeCell ref="C19:D19"/>
    <mergeCell ref="C20:D20"/>
  </mergeCells>
  <pageMargins left="0.39370078740157483" right="0" top="0" bottom="0" header="0" footer="0"/>
  <pageSetup paperSize="9" scale="80" orientation="portrait" r:id="rId1"/>
  <ignoredErrors>
    <ignoredError sqref="F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workbookViewId="0">
      <selection activeCell="G6" sqref="G6:H6"/>
    </sheetView>
  </sheetViews>
  <sheetFormatPr defaultRowHeight="15" x14ac:dyDescent="0.25"/>
  <cols>
    <col min="1" max="1" width="6.7109375" customWidth="1"/>
    <col min="2" max="2" width="23.7109375" customWidth="1"/>
    <col min="3" max="3" width="10.42578125" customWidth="1"/>
    <col min="4" max="4" width="3.42578125" customWidth="1"/>
    <col min="5" max="5" width="12.28515625" customWidth="1"/>
    <col min="6" max="6" width="3.85546875" customWidth="1"/>
    <col min="7" max="7" width="7.5703125" customWidth="1"/>
    <col min="8" max="8" width="5.28515625" customWidth="1"/>
    <col min="9" max="9" width="9.85546875" bestFit="1" customWidth="1"/>
  </cols>
  <sheetData>
    <row r="2" spans="2:9" ht="24.75" customHeight="1" x14ac:dyDescent="0.25">
      <c r="B2" s="411" t="s">
        <v>88</v>
      </c>
      <c r="C2" s="411"/>
      <c r="D2" s="411"/>
      <c r="E2" s="411"/>
      <c r="F2" s="411"/>
      <c r="G2" s="412"/>
      <c r="H2" s="412"/>
      <c r="I2" s="412"/>
    </row>
    <row r="3" spans="2:9" ht="15.75" thickBot="1" x14ac:dyDescent="0.3"/>
    <row r="4" spans="2:9" ht="22.5" customHeight="1" x14ac:dyDescent="0.25">
      <c r="B4" s="39" t="s">
        <v>62</v>
      </c>
      <c r="C4" s="429" t="s">
        <v>63</v>
      </c>
      <c r="D4" s="430"/>
      <c r="E4" s="426" t="s">
        <v>64</v>
      </c>
      <c r="F4" s="427"/>
      <c r="G4" s="426" t="s">
        <v>65</v>
      </c>
      <c r="H4" s="426"/>
      <c r="I4" s="37" t="s">
        <v>5</v>
      </c>
    </row>
    <row r="5" spans="2:9" ht="19.5" customHeight="1" x14ac:dyDescent="0.25">
      <c r="B5" s="40" t="s">
        <v>66</v>
      </c>
      <c r="C5" s="431">
        <v>5904</v>
      </c>
      <c r="D5" s="432"/>
      <c r="E5" s="428">
        <v>925</v>
      </c>
      <c r="F5" s="428"/>
      <c r="G5" s="428">
        <v>1362</v>
      </c>
      <c r="H5" s="428"/>
      <c r="I5" s="183">
        <f>SUM(C5:H5)</f>
        <v>8191</v>
      </c>
    </row>
    <row r="6" spans="2:9" ht="19.5" customHeight="1" x14ac:dyDescent="0.25">
      <c r="B6" s="40" t="s">
        <v>67</v>
      </c>
      <c r="C6" s="431">
        <v>5518</v>
      </c>
      <c r="D6" s="432"/>
      <c r="E6" s="428">
        <v>2312</v>
      </c>
      <c r="F6" s="428"/>
      <c r="G6" s="428">
        <v>950</v>
      </c>
      <c r="H6" s="428"/>
      <c r="I6" s="183">
        <f t="shared" ref="I6:I7" si="0">SUM(C6:H6)</f>
        <v>8780</v>
      </c>
    </row>
    <row r="7" spans="2:9" ht="27.75" customHeight="1" thickBot="1" x14ac:dyDescent="0.3">
      <c r="B7" s="41" t="s">
        <v>5</v>
      </c>
      <c r="C7" s="423">
        <f>SUM(C5:C6)</f>
        <v>11422</v>
      </c>
      <c r="D7" s="424"/>
      <c r="E7" s="423">
        <f t="shared" ref="E7" si="1">SUM(E5:E6)</f>
        <v>3237</v>
      </c>
      <c r="F7" s="424"/>
      <c r="G7" s="423">
        <f t="shared" ref="G7" si="2">SUM(G5:G6)</f>
        <v>2312</v>
      </c>
      <c r="H7" s="424"/>
      <c r="I7" s="184">
        <f t="shared" si="0"/>
        <v>16971</v>
      </c>
    </row>
    <row r="8" spans="2:9" ht="16.5" thickBot="1" x14ac:dyDescent="0.3">
      <c r="B8" s="24"/>
      <c r="C8" s="185"/>
      <c r="D8" s="185"/>
      <c r="E8" s="185"/>
      <c r="F8" s="185"/>
      <c r="G8" s="186"/>
      <c r="H8" s="186"/>
      <c r="I8" s="186"/>
    </row>
    <row r="9" spans="2:9" ht="16.5" thickBot="1" x14ac:dyDescent="0.3">
      <c r="B9" s="59" t="s">
        <v>57</v>
      </c>
      <c r="C9" s="433">
        <v>737</v>
      </c>
      <c r="D9" s="433"/>
      <c r="E9" s="433">
        <v>695</v>
      </c>
      <c r="F9" s="433"/>
      <c r="G9" s="433">
        <v>283</v>
      </c>
      <c r="H9" s="433"/>
      <c r="I9" s="187">
        <f>SUM(C9:H9)</f>
        <v>1715</v>
      </c>
    </row>
    <row r="10" spans="2:9" ht="16.5" thickBot="1" x14ac:dyDescent="0.3">
      <c r="B10" s="76" t="s">
        <v>58</v>
      </c>
      <c r="C10" s="425">
        <v>658</v>
      </c>
      <c r="D10" s="425"/>
      <c r="E10" s="425">
        <v>518</v>
      </c>
      <c r="F10" s="425"/>
      <c r="G10" s="425">
        <v>134</v>
      </c>
      <c r="H10" s="425"/>
      <c r="I10" s="187">
        <f t="shared" ref="I10:I31" si="3">SUM(C10:H10)</f>
        <v>1310</v>
      </c>
    </row>
    <row r="11" spans="2:9" ht="16.5" thickBot="1" x14ac:dyDescent="0.3">
      <c r="B11" s="76" t="s">
        <v>59</v>
      </c>
      <c r="C11" s="420">
        <v>1368</v>
      </c>
      <c r="D11" s="420"/>
      <c r="E11" s="420">
        <v>986</v>
      </c>
      <c r="F11" s="420"/>
      <c r="G11" s="420">
        <v>226</v>
      </c>
      <c r="H11" s="420"/>
      <c r="I11" s="187">
        <f t="shared" si="3"/>
        <v>2580</v>
      </c>
    </row>
    <row r="12" spans="2:9" ht="16.5" thickBot="1" x14ac:dyDescent="0.3">
      <c r="B12" s="76" t="s">
        <v>60</v>
      </c>
      <c r="C12" s="421"/>
      <c r="D12" s="421"/>
      <c r="E12" s="421"/>
      <c r="F12" s="421"/>
      <c r="G12" s="421"/>
      <c r="H12" s="421"/>
      <c r="I12" s="187">
        <f t="shared" si="3"/>
        <v>0</v>
      </c>
    </row>
    <row r="13" spans="2:9" ht="16.5" thickBot="1" x14ac:dyDescent="0.3">
      <c r="B13" s="76" t="s">
        <v>61</v>
      </c>
      <c r="C13" s="422">
        <v>1038</v>
      </c>
      <c r="D13" s="422"/>
      <c r="E13" s="422">
        <v>1110</v>
      </c>
      <c r="F13" s="422"/>
      <c r="G13" s="422">
        <v>240</v>
      </c>
      <c r="H13" s="422"/>
      <c r="I13" s="187">
        <f t="shared" si="3"/>
        <v>2388</v>
      </c>
    </row>
    <row r="14" spans="2:9" ht="16.5" thickBot="1" x14ac:dyDescent="0.3">
      <c r="B14" s="76" t="s">
        <v>73</v>
      </c>
      <c r="C14" s="413">
        <v>552</v>
      </c>
      <c r="D14" s="413"/>
      <c r="E14" s="413">
        <v>276</v>
      </c>
      <c r="F14" s="413"/>
      <c r="G14" s="413">
        <v>181</v>
      </c>
      <c r="H14" s="413"/>
      <c r="I14" s="187">
        <f t="shared" si="3"/>
        <v>1009</v>
      </c>
    </row>
    <row r="15" spans="2:9" ht="16.5" thickBot="1" x14ac:dyDescent="0.3">
      <c r="B15" s="76" t="s">
        <v>40</v>
      </c>
      <c r="C15" s="413">
        <v>282</v>
      </c>
      <c r="D15" s="413"/>
      <c r="E15" s="413">
        <v>183</v>
      </c>
      <c r="F15" s="413"/>
      <c r="G15" s="413">
        <v>62</v>
      </c>
      <c r="H15" s="413"/>
      <c r="I15" s="187">
        <f t="shared" si="3"/>
        <v>527</v>
      </c>
    </row>
    <row r="16" spans="2:9" ht="16.5" thickBot="1" x14ac:dyDescent="0.3">
      <c r="B16" s="76" t="s">
        <v>41</v>
      </c>
      <c r="C16" s="413">
        <v>53</v>
      </c>
      <c r="D16" s="413"/>
      <c r="E16" s="413">
        <v>220</v>
      </c>
      <c r="F16" s="413"/>
      <c r="G16" s="413">
        <v>13</v>
      </c>
      <c r="H16" s="413"/>
      <c r="I16" s="187">
        <f t="shared" si="3"/>
        <v>286</v>
      </c>
    </row>
    <row r="17" spans="2:9" ht="16.5" thickBot="1" x14ac:dyDescent="0.3">
      <c r="B17" s="76" t="s">
        <v>42</v>
      </c>
      <c r="C17" s="419">
        <v>0</v>
      </c>
      <c r="D17" s="419"/>
      <c r="E17" s="419">
        <v>0</v>
      </c>
      <c r="F17" s="419"/>
      <c r="G17" s="419">
        <v>0</v>
      </c>
      <c r="H17" s="419"/>
      <c r="I17" s="187">
        <f t="shared" si="3"/>
        <v>0</v>
      </c>
    </row>
    <row r="18" spans="2:9" ht="16.5" thickBot="1" x14ac:dyDescent="0.3">
      <c r="B18" s="76" t="s">
        <v>43</v>
      </c>
      <c r="C18" s="419">
        <v>0</v>
      </c>
      <c r="D18" s="419"/>
      <c r="E18" s="419">
        <v>0</v>
      </c>
      <c r="F18" s="419"/>
      <c r="G18" s="419">
        <v>0</v>
      </c>
      <c r="H18" s="419"/>
      <c r="I18" s="187">
        <f t="shared" si="3"/>
        <v>0</v>
      </c>
    </row>
    <row r="19" spans="2:9" ht="16.5" thickBot="1" x14ac:dyDescent="0.3">
      <c r="B19" s="76" t="s">
        <v>44</v>
      </c>
      <c r="C19" s="413">
        <v>144</v>
      </c>
      <c r="D19" s="413"/>
      <c r="E19" s="413">
        <v>296</v>
      </c>
      <c r="F19" s="413"/>
      <c r="G19" s="413">
        <v>15</v>
      </c>
      <c r="H19" s="413"/>
      <c r="I19" s="187">
        <f t="shared" si="3"/>
        <v>455</v>
      </c>
    </row>
    <row r="20" spans="2:9" ht="16.5" thickBot="1" x14ac:dyDescent="0.3">
      <c r="B20" s="76" t="s">
        <v>45</v>
      </c>
      <c r="C20" s="413">
        <v>338</v>
      </c>
      <c r="D20" s="413"/>
      <c r="E20" s="413">
        <v>206</v>
      </c>
      <c r="F20" s="413"/>
      <c r="G20" s="413">
        <v>29</v>
      </c>
      <c r="H20" s="413"/>
      <c r="I20" s="187">
        <f t="shared" si="3"/>
        <v>573</v>
      </c>
    </row>
    <row r="21" spans="2:9" ht="16.5" thickBot="1" x14ac:dyDescent="0.3">
      <c r="B21" s="76" t="s">
        <v>46</v>
      </c>
      <c r="C21" s="419">
        <v>0</v>
      </c>
      <c r="D21" s="419"/>
      <c r="E21" s="419">
        <v>0</v>
      </c>
      <c r="F21" s="419"/>
      <c r="G21" s="419">
        <v>0</v>
      </c>
      <c r="H21" s="419"/>
      <c r="I21" s="187">
        <f t="shared" si="3"/>
        <v>0</v>
      </c>
    </row>
    <row r="22" spans="2:9" ht="16.5" thickBot="1" x14ac:dyDescent="0.3">
      <c r="B22" s="76" t="s">
        <v>47</v>
      </c>
      <c r="C22" s="419">
        <v>0</v>
      </c>
      <c r="D22" s="419"/>
      <c r="E22" s="419">
        <v>0</v>
      </c>
      <c r="F22" s="419"/>
      <c r="G22" s="419">
        <v>0</v>
      </c>
      <c r="H22" s="419"/>
      <c r="I22" s="187">
        <f t="shared" si="3"/>
        <v>0</v>
      </c>
    </row>
    <row r="23" spans="2:9" ht="16.5" thickBot="1" x14ac:dyDescent="0.3">
      <c r="B23" s="76" t="s">
        <v>48</v>
      </c>
      <c r="C23" s="413">
        <v>169</v>
      </c>
      <c r="D23" s="413"/>
      <c r="E23" s="413">
        <v>125</v>
      </c>
      <c r="F23" s="413"/>
      <c r="G23" s="413">
        <v>12</v>
      </c>
      <c r="H23" s="413"/>
      <c r="I23" s="187">
        <f t="shared" si="3"/>
        <v>306</v>
      </c>
    </row>
    <row r="24" spans="2:9" ht="16.5" thickBot="1" x14ac:dyDescent="0.3">
      <c r="B24" s="76" t="s">
        <v>49</v>
      </c>
      <c r="C24" s="413">
        <v>100</v>
      </c>
      <c r="D24" s="413"/>
      <c r="E24" s="413">
        <v>158</v>
      </c>
      <c r="F24" s="413"/>
      <c r="G24" s="413">
        <v>15</v>
      </c>
      <c r="H24" s="413"/>
      <c r="I24" s="187">
        <f t="shared" si="3"/>
        <v>273</v>
      </c>
    </row>
    <row r="25" spans="2:9" ht="16.5" thickBot="1" x14ac:dyDescent="0.3">
      <c r="B25" s="76" t="s">
        <v>50</v>
      </c>
      <c r="C25" s="417">
        <v>377</v>
      </c>
      <c r="D25" s="417"/>
      <c r="E25" s="417">
        <v>458</v>
      </c>
      <c r="F25" s="417"/>
      <c r="G25" s="417">
        <v>105</v>
      </c>
      <c r="H25" s="417"/>
      <c r="I25" s="187">
        <f t="shared" si="3"/>
        <v>940</v>
      </c>
    </row>
    <row r="26" spans="2:9" ht="16.5" thickBot="1" x14ac:dyDescent="0.3">
      <c r="B26" s="76" t="s">
        <v>51</v>
      </c>
      <c r="C26" s="419">
        <v>0</v>
      </c>
      <c r="D26" s="419"/>
      <c r="E26" s="419">
        <v>0</v>
      </c>
      <c r="F26" s="419"/>
      <c r="G26" s="419">
        <v>0</v>
      </c>
      <c r="H26" s="419"/>
      <c r="I26" s="187">
        <f t="shared" si="3"/>
        <v>0</v>
      </c>
    </row>
    <row r="27" spans="2:9" ht="16.5" thickBot="1" x14ac:dyDescent="0.3">
      <c r="B27" s="76" t="s">
        <v>52</v>
      </c>
      <c r="C27" s="413">
        <v>20</v>
      </c>
      <c r="D27" s="413"/>
      <c r="E27" s="413">
        <v>35</v>
      </c>
      <c r="F27" s="413"/>
      <c r="G27" s="413">
        <v>6</v>
      </c>
      <c r="H27" s="413"/>
      <c r="I27" s="187">
        <f t="shared" si="3"/>
        <v>61</v>
      </c>
    </row>
    <row r="28" spans="2:9" ht="16.5" thickBot="1" x14ac:dyDescent="0.3">
      <c r="B28" s="76" t="s">
        <v>53</v>
      </c>
      <c r="C28" s="419">
        <v>0</v>
      </c>
      <c r="D28" s="419"/>
      <c r="E28" s="419">
        <v>0</v>
      </c>
      <c r="F28" s="419"/>
      <c r="G28" s="419">
        <v>0</v>
      </c>
      <c r="H28" s="419"/>
      <c r="I28" s="187">
        <f t="shared" si="3"/>
        <v>0</v>
      </c>
    </row>
    <row r="29" spans="2:9" ht="16.5" thickBot="1" x14ac:dyDescent="0.3">
      <c r="B29" s="76" t="s">
        <v>54</v>
      </c>
      <c r="C29" s="417">
        <v>791</v>
      </c>
      <c r="D29" s="417"/>
      <c r="E29" s="417">
        <v>406</v>
      </c>
      <c r="F29" s="417"/>
      <c r="G29" s="417">
        <v>143</v>
      </c>
      <c r="H29" s="417"/>
      <c r="I29" s="187">
        <f t="shared" si="3"/>
        <v>1340</v>
      </c>
    </row>
    <row r="30" spans="2:9" ht="16.5" thickBot="1" x14ac:dyDescent="0.3">
      <c r="B30" s="76" t="s">
        <v>55</v>
      </c>
      <c r="C30" s="413">
        <v>250</v>
      </c>
      <c r="D30" s="413"/>
      <c r="E30" s="413">
        <v>305</v>
      </c>
      <c r="F30" s="413"/>
      <c r="G30" s="413">
        <v>79</v>
      </c>
      <c r="H30" s="413"/>
      <c r="I30" s="187">
        <f t="shared" si="3"/>
        <v>634</v>
      </c>
    </row>
    <row r="31" spans="2:9" ht="16.5" thickBot="1" x14ac:dyDescent="0.3">
      <c r="B31" s="76" t="s">
        <v>56</v>
      </c>
      <c r="C31" s="414">
        <v>578</v>
      </c>
      <c r="D31" s="415"/>
      <c r="E31" s="414">
        <v>678</v>
      </c>
      <c r="F31" s="418"/>
      <c r="G31" s="415">
        <v>84</v>
      </c>
      <c r="H31" s="415"/>
      <c r="I31" s="187">
        <f t="shared" si="3"/>
        <v>1340</v>
      </c>
    </row>
    <row r="32" spans="2:9" ht="30.75" customHeight="1" thickBot="1" x14ac:dyDescent="0.3">
      <c r="B32" s="77" t="s">
        <v>5</v>
      </c>
      <c r="C32" s="416">
        <f>SUM(C9:C31)</f>
        <v>7455</v>
      </c>
      <c r="D32" s="416"/>
      <c r="E32" s="416">
        <f t="shared" ref="E32" si="4">SUM(E9:E31)</f>
        <v>6655</v>
      </c>
      <c r="F32" s="416"/>
      <c r="G32" s="416">
        <f t="shared" ref="G32" si="5">SUM(G9:G31)</f>
        <v>1627</v>
      </c>
      <c r="H32" s="416"/>
      <c r="I32" s="188">
        <f>SUM(C32:H32)</f>
        <v>15737</v>
      </c>
    </row>
    <row r="33" spans="2:9" ht="16.5" thickBot="1" x14ac:dyDescent="0.3">
      <c r="C33" s="186"/>
      <c r="D33" s="186"/>
      <c r="E33" s="186"/>
      <c r="F33" s="186"/>
      <c r="G33" s="186"/>
      <c r="H33" s="186"/>
      <c r="I33" s="189"/>
    </row>
    <row r="34" spans="2:9" ht="23.25" customHeight="1" thickBot="1" x14ac:dyDescent="0.3">
      <c r="B34" s="38" t="s">
        <v>15</v>
      </c>
      <c r="C34" s="434">
        <f>SUM(C7+C32)</f>
        <v>18877</v>
      </c>
      <c r="D34" s="435"/>
      <c r="E34" s="434">
        <f t="shared" ref="E34" si="6">SUM(E7+E32)</f>
        <v>9892</v>
      </c>
      <c r="F34" s="435"/>
      <c r="G34" s="434">
        <f t="shared" ref="G34" si="7">SUM(G7+G32)</f>
        <v>3939</v>
      </c>
      <c r="H34" s="435"/>
      <c r="I34" s="190">
        <f>SUM(I7+I32)</f>
        <v>32708</v>
      </c>
    </row>
  </sheetData>
  <mergeCells count="88">
    <mergeCell ref="G9:H9"/>
    <mergeCell ref="C16:D16"/>
    <mergeCell ref="E16:F16"/>
    <mergeCell ref="G16:H16"/>
    <mergeCell ref="G15:H15"/>
    <mergeCell ref="E15:F15"/>
    <mergeCell ref="C15:D15"/>
    <mergeCell ref="G11:H11"/>
    <mergeCell ref="G12:H12"/>
    <mergeCell ref="G13:H13"/>
    <mergeCell ref="G14:H14"/>
    <mergeCell ref="E10:F10"/>
    <mergeCell ref="E11:F11"/>
    <mergeCell ref="E12:F12"/>
    <mergeCell ref="E13:F13"/>
    <mergeCell ref="E14:F14"/>
    <mergeCell ref="C34:D34"/>
    <mergeCell ref="E34:F34"/>
    <mergeCell ref="G34:H34"/>
    <mergeCell ref="C24:D24"/>
    <mergeCell ref="E24:F24"/>
    <mergeCell ref="G24:H24"/>
    <mergeCell ref="G25:H25"/>
    <mergeCell ref="G26:H26"/>
    <mergeCell ref="G27:H27"/>
    <mergeCell ref="G28:H28"/>
    <mergeCell ref="C28:D28"/>
    <mergeCell ref="C29:D29"/>
    <mergeCell ref="E25:F25"/>
    <mergeCell ref="E26:F26"/>
    <mergeCell ref="E27:F27"/>
    <mergeCell ref="E28:F28"/>
    <mergeCell ref="C7:D7"/>
    <mergeCell ref="G10:H10"/>
    <mergeCell ref="C10:D10"/>
    <mergeCell ref="G7:H7"/>
    <mergeCell ref="E4:F4"/>
    <mergeCell ref="E5:F5"/>
    <mergeCell ref="E6:F6"/>
    <mergeCell ref="E7:F7"/>
    <mergeCell ref="G4:H4"/>
    <mergeCell ref="G5:H5"/>
    <mergeCell ref="G6:H6"/>
    <mergeCell ref="C4:D4"/>
    <mergeCell ref="C5:D5"/>
    <mergeCell ref="C6:D6"/>
    <mergeCell ref="C9:D9"/>
    <mergeCell ref="E9:F9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E17:F17"/>
    <mergeCell ref="C17:D17"/>
    <mergeCell ref="G17:H17"/>
    <mergeCell ref="G18:H18"/>
    <mergeCell ref="G19:H19"/>
    <mergeCell ref="G20:H20"/>
    <mergeCell ref="G21:H21"/>
    <mergeCell ref="G22:H22"/>
    <mergeCell ref="G23:H23"/>
    <mergeCell ref="E18:F18"/>
    <mergeCell ref="E19:F19"/>
    <mergeCell ref="E20:F20"/>
    <mergeCell ref="E21:F21"/>
    <mergeCell ref="E22:F22"/>
    <mergeCell ref="E23:F23"/>
    <mergeCell ref="B2:I2"/>
    <mergeCell ref="C30:D30"/>
    <mergeCell ref="C31:D31"/>
    <mergeCell ref="C32:D32"/>
    <mergeCell ref="C23:D23"/>
    <mergeCell ref="G29:H29"/>
    <mergeCell ref="G30:H30"/>
    <mergeCell ref="G31:H31"/>
    <mergeCell ref="G32:H32"/>
    <mergeCell ref="E30:F30"/>
    <mergeCell ref="E31:F31"/>
    <mergeCell ref="E32:F32"/>
    <mergeCell ref="E29:F29"/>
    <mergeCell ref="C25:D25"/>
    <mergeCell ref="C26:D26"/>
    <mergeCell ref="C27:D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>
      <pane ySplit="4" topLeftCell="A5" activePane="bottomLeft" state="frozen"/>
      <selection pane="bottomLeft" activeCell="M19" sqref="M19"/>
    </sheetView>
  </sheetViews>
  <sheetFormatPr defaultRowHeight="15" x14ac:dyDescent="0.25"/>
  <cols>
    <col min="1" max="1" width="1.140625" customWidth="1"/>
    <col min="2" max="2" width="23.42578125" customWidth="1"/>
    <col min="3" max="3" width="9.28515625" customWidth="1"/>
    <col min="4" max="4" width="9.85546875" customWidth="1"/>
    <col min="5" max="5" width="11.140625" customWidth="1"/>
    <col min="6" max="6" width="10.5703125" customWidth="1"/>
    <col min="7" max="7" width="15.5703125" customWidth="1"/>
  </cols>
  <sheetData>
    <row r="2" spans="2:9" ht="45.75" customHeight="1" thickBot="1" x14ac:dyDescent="0.3">
      <c r="B2" s="442" t="s">
        <v>87</v>
      </c>
      <c r="C2" s="442"/>
      <c r="D2" s="442"/>
      <c r="E2" s="442"/>
      <c r="F2" s="442"/>
      <c r="G2" s="442"/>
      <c r="H2" s="442"/>
      <c r="I2" s="442"/>
    </row>
    <row r="3" spans="2:9" ht="38.25" x14ac:dyDescent="0.25">
      <c r="B3" s="436"/>
      <c r="C3" s="4" t="s">
        <v>17</v>
      </c>
      <c r="D3" s="5" t="s">
        <v>18</v>
      </c>
      <c r="E3" s="438" t="s">
        <v>5</v>
      </c>
      <c r="F3" s="6" t="s">
        <v>19</v>
      </c>
      <c r="G3" s="21" t="s">
        <v>20</v>
      </c>
      <c r="H3" s="440" t="s">
        <v>5</v>
      </c>
      <c r="I3" s="441" t="s">
        <v>15</v>
      </c>
    </row>
    <row r="4" spans="2:9" ht="15.75" thickBot="1" x14ac:dyDescent="0.3">
      <c r="B4" s="437"/>
      <c r="C4" s="7" t="s">
        <v>21</v>
      </c>
      <c r="D4" s="8" t="s">
        <v>21</v>
      </c>
      <c r="E4" s="439"/>
      <c r="F4" s="7" t="s">
        <v>21</v>
      </c>
      <c r="G4" s="8" t="s">
        <v>21</v>
      </c>
      <c r="H4" s="439"/>
      <c r="I4" s="349"/>
    </row>
    <row r="5" spans="2:9" ht="24.95" customHeight="1" thickBot="1" x14ac:dyDescent="0.3">
      <c r="B5" s="46" t="s">
        <v>68</v>
      </c>
      <c r="C5" s="53">
        <v>7052</v>
      </c>
      <c r="D5" s="53">
        <v>1062</v>
      </c>
      <c r="E5" s="61">
        <f t="shared" ref="E5" si="0">SUM(C5:D5)</f>
        <v>8114</v>
      </c>
      <c r="F5" s="54">
        <v>172</v>
      </c>
      <c r="G5" s="55">
        <v>24</v>
      </c>
      <c r="H5" s="61">
        <f t="shared" ref="H5" si="1">SUM(F5:G5)</f>
        <v>196</v>
      </c>
      <c r="I5" s="61">
        <f t="shared" ref="I5" si="2">SUM(E5+H5)</f>
        <v>8310</v>
      </c>
    </row>
    <row r="6" spans="2:9" ht="24.95" customHeight="1" thickBot="1" x14ac:dyDescent="0.3">
      <c r="B6" s="47"/>
      <c r="C6" s="62"/>
      <c r="D6" s="62"/>
      <c r="E6" s="62"/>
      <c r="F6" s="62"/>
      <c r="G6" s="62"/>
      <c r="H6" s="62"/>
      <c r="I6" s="62"/>
    </row>
    <row r="7" spans="2:9" ht="24.95" customHeight="1" thickBot="1" x14ac:dyDescent="0.3">
      <c r="B7" s="22" t="s">
        <v>40</v>
      </c>
      <c r="C7" s="156">
        <v>2101</v>
      </c>
      <c r="D7" s="156">
        <v>111</v>
      </c>
      <c r="E7" s="100">
        <f>SUM(C7:D7)</f>
        <v>2212</v>
      </c>
      <c r="F7" s="156">
        <v>0</v>
      </c>
      <c r="G7" s="156">
        <v>0</v>
      </c>
      <c r="H7" s="101">
        <f>SUM(F7:G7)</f>
        <v>0</v>
      </c>
      <c r="I7" s="102">
        <f t="shared" ref="I7:I24" si="3">SUM(E7+H7)</f>
        <v>2212</v>
      </c>
    </row>
    <row r="8" spans="2:9" ht="24.95" customHeight="1" thickBot="1" x14ac:dyDescent="0.3">
      <c r="B8" s="22" t="s">
        <v>41</v>
      </c>
      <c r="C8" s="116">
        <v>2566</v>
      </c>
      <c r="D8" s="116">
        <v>133</v>
      </c>
      <c r="E8" s="100">
        <f t="shared" ref="E8:E23" si="4">SUM(C8:D8)</f>
        <v>2699</v>
      </c>
      <c r="F8" s="117">
        <v>4</v>
      </c>
      <c r="G8" s="118">
        <v>6</v>
      </c>
      <c r="H8" s="119">
        <f t="shared" ref="H8:H23" si="5">SUM(F8:G8)</f>
        <v>10</v>
      </c>
      <c r="I8" s="102">
        <f t="shared" si="3"/>
        <v>2709</v>
      </c>
    </row>
    <row r="9" spans="2:9" ht="24.95" customHeight="1" thickBot="1" x14ac:dyDescent="0.3">
      <c r="B9" s="22" t="s">
        <v>42</v>
      </c>
      <c r="C9" s="156">
        <v>2318</v>
      </c>
      <c r="D9" s="156">
        <v>212</v>
      </c>
      <c r="E9" s="73">
        <f t="shared" si="4"/>
        <v>2530</v>
      </c>
      <c r="F9" s="156">
        <v>11</v>
      </c>
      <c r="G9" s="156">
        <v>1</v>
      </c>
      <c r="H9" s="74">
        <f t="shared" si="5"/>
        <v>12</v>
      </c>
      <c r="I9" s="63">
        <f t="shared" si="3"/>
        <v>2542</v>
      </c>
    </row>
    <row r="10" spans="2:9" ht="24.95" customHeight="1" thickBot="1" x14ac:dyDescent="0.3">
      <c r="B10" s="22" t="s">
        <v>43</v>
      </c>
      <c r="C10" s="156">
        <v>2381</v>
      </c>
      <c r="D10" s="156">
        <v>147</v>
      </c>
      <c r="E10" s="107">
        <f t="shared" si="4"/>
        <v>2528</v>
      </c>
      <c r="F10" s="156">
        <v>30</v>
      </c>
      <c r="G10" s="156">
        <v>13</v>
      </c>
      <c r="H10" s="74">
        <f t="shared" si="5"/>
        <v>43</v>
      </c>
      <c r="I10" s="63">
        <f t="shared" si="3"/>
        <v>2571</v>
      </c>
    </row>
    <row r="11" spans="2:9" ht="24.95" customHeight="1" thickBot="1" x14ac:dyDescent="0.3">
      <c r="B11" s="22" t="s">
        <v>44</v>
      </c>
      <c r="C11" s="156">
        <v>1191</v>
      </c>
      <c r="D11" s="156">
        <v>34</v>
      </c>
      <c r="E11" s="107">
        <f t="shared" si="4"/>
        <v>1225</v>
      </c>
      <c r="F11" s="156">
        <v>14</v>
      </c>
      <c r="G11" s="156">
        <v>0</v>
      </c>
      <c r="H11" s="74">
        <f t="shared" si="5"/>
        <v>14</v>
      </c>
      <c r="I11" s="63">
        <f t="shared" si="3"/>
        <v>1239</v>
      </c>
    </row>
    <row r="12" spans="2:9" ht="24.95" customHeight="1" thickBot="1" x14ac:dyDescent="0.3">
      <c r="B12" s="22" t="s">
        <v>45</v>
      </c>
      <c r="C12" s="156">
        <v>4593</v>
      </c>
      <c r="D12" s="156">
        <v>452</v>
      </c>
      <c r="E12" s="107">
        <f t="shared" si="4"/>
        <v>5045</v>
      </c>
      <c r="F12" s="156">
        <v>0</v>
      </c>
      <c r="G12" s="156">
        <v>0</v>
      </c>
      <c r="H12" s="74">
        <f t="shared" si="5"/>
        <v>0</v>
      </c>
      <c r="I12" s="63">
        <f t="shared" si="3"/>
        <v>5045</v>
      </c>
    </row>
    <row r="13" spans="2:9" ht="24.95" customHeight="1" thickBot="1" x14ac:dyDescent="0.3">
      <c r="B13" s="22" t="s">
        <v>46</v>
      </c>
      <c r="C13" s="156">
        <v>5995</v>
      </c>
      <c r="D13" s="156">
        <v>2503</v>
      </c>
      <c r="E13" s="107">
        <f t="shared" si="4"/>
        <v>8498</v>
      </c>
      <c r="F13" s="156">
        <v>170</v>
      </c>
      <c r="G13" s="156">
        <v>25</v>
      </c>
      <c r="H13" s="74">
        <f t="shared" si="5"/>
        <v>195</v>
      </c>
      <c r="I13" s="63">
        <f t="shared" si="3"/>
        <v>8693</v>
      </c>
    </row>
    <row r="14" spans="2:9" ht="24.95" customHeight="1" thickBot="1" x14ac:dyDescent="0.3">
      <c r="B14" s="22" t="s">
        <v>47</v>
      </c>
      <c r="C14" s="101">
        <v>5933</v>
      </c>
      <c r="D14" s="101">
        <v>190</v>
      </c>
      <c r="E14" s="223">
        <f t="shared" si="4"/>
        <v>6123</v>
      </c>
      <c r="F14" s="224">
        <v>9</v>
      </c>
      <c r="G14" s="225">
        <v>4</v>
      </c>
      <c r="H14" s="119">
        <f t="shared" si="5"/>
        <v>13</v>
      </c>
      <c r="I14" s="63">
        <f t="shared" si="3"/>
        <v>6136</v>
      </c>
    </row>
    <row r="15" spans="2:9" ht="24.95" customHeight="1" thickBot="1" x14ac:dyDescent="0.3">
      <c r="B15" s="22" t="s">
        <v>48</v>
      </c>
      <c r="C15" s="156">
        <v>461</v>
      </c>
      <c r="D15" s="156">
        <v>66</v>
      </c>
      <c r="E15" s="78">
        <f t="shared" si="4"/>
        <v>527</v>
      </c>
      <c r="F15" s="156">
        <v>5</v>
      </c>
      <c r="G15" s="156">
        <v>0</v>
      </c>
      <c r="H15" s="108">
        <f t="shared" si="5"/>
        <v>5</v>
      </c>
      <c r="I15" s="63">
        <f t="shared" si="3"/>
        <v>532</v>
      </c>
    </row>
    <row r="16" spans="2:9" ht="24.95" customHeight="1" thickBot="1" x14ac:dyDescent="0.3">
      <c r="B16" s="22" t="s">
        <v>49</v>
      </c>
      <c r="C16" s="156">
        <v>6400</v>
      </c>
      <c r="D16" s="156">
        <v>564</v>
      </c>
      <c r="E16" s="78">
        <f t="shared" si="4"/>
        <v>6964</v>
      </c>
      <c r="F16" s="78">
        <v>0</v>
      </c>
      <c r="G16" s="78">
        <v>0</v>
      </c>
      <c r="H16" s="108">
        <f t="shared" si="5"/>
        <v>0</v>
      </c>
      <c r="I16" s="63">
        <f t="shared" si="3"/>
        <v>6964</v>
      </c>
    </row>
    <row r="17" spans="2:9" ht="24.95" customHeight="1" thickBot="1" x14ac:dyDescent="0.3">
      <c r="B17" s="22" t="s">
        <v>50</v>
      </c>
      <c r="C17" s="228">
        <v>3473</v>
      </c>
      <c r="D17" s="229">
        <v>574</v>
      </c>
      <c r="E17" s="116">
        <f t="shared" si="4"/>
        <v>4047</v>
      </c>
      <c r="F17" s="116">
        <v>0</v>
      </c>
      <c r="G17" s="116">
        <v>0</v>
      </c>
      <c r="H17" s="119">
        <f t="shared" si="5"/>
        <v>0</v>
      </c>
      <c r="I17" s="102">
        <f t="shared" si="3"/>
        <v>4047</v>
      </c>
    </row>
    <row r="18" spans="2:9" ht="24.95" customHeight="1" thickBot="1" x14ac:dyDescent="0.3">
      <c r="B18" s="22" t="s">
        <v>51</v>
      </c>
      <c r="C18" s="231">
        <f>'[1]asıl tablo'!C27</f>
        <v>3426</v>
      </c>
      <c r="D18" s="231">
        <f>'[1]asıl tablo'!D27</f>
        <v>237</v>
      </c>
      <c r="E18" s="78">
        <f t="shared" si="4"/>
        <v>3663</v>
      </c>
      <c r="F18" s="504">
        <v>0</v>
      </c>
      <c r="G18" s="505">
        <v>0</v>
      </c>
      <c r="H18" s="108">
        <f t="shared" si="5"/>
        <v>0</v>
      </c>
      <c r="I18" s="63">
        <f t="shared" si="3"/>
        <v>3663</v>
      </c>
    </row>
    <row r="19" spans="2:9" ht="24.95" customHeight="1" thickBot="1" x14ac:dyDescent="0.3">
      <c r="B19" s="22" t="s">
        <v>52</v>
      </c>
      <c r="C19" s="178">
        <v>219</v>
      </c>
      <c r="D19" s="179">
        <v>31</v>
      </c>
      <c r="E19" s="116">
        <f t="shared" si="4"/>
        <v>250</v>
      </c>
      <c r="F19" s="103">
        <v>3</v>
      </c>
      <c r="G19" s="500">
        <v>0</v>
      </c>
      <c r="H19" s="108">
        <f t="shared" si="5"/>
        <v>3</v>
      </c>
      <c r="I19" s="63">
        <f t="shared" si="3"/>
        <v>253</v>
      </c>
    </row>
    <row r="20" spans="2:9" ht="24.95" customHeight="1" thickBot="1" x14ac:dyDescent="0.3">
      <c r="B20" s="22" t="s">
        <v>53</v>
      </c>
      <c r="C20" s="156">
        <v>5617</v>
      </c>
      <c r="D20" s="156">
        <v>573</v>
      </c>
      <c r="E20" s="107">
        <f t="shared" si="4"/>
        <v>6190</v>
      </c>
      <c r="F20" s="156">
        <v>134</v>
      </c>
      <c r="G20" s="156">
        <v>39</v>
      </c>
      <c r="H20" s="108">
        <f t="shared" si="5"/>
        <v>173</v>
      </c>
      <c r="I20" s="63">
        <f t="shared" si="3"/>
        <v>6363</v>
      </c>
    </row>
    <row r="21" spans="2:9" ht="24.95" customHeight="1" thickBot="1" x14ac:dyDescent="0.3">
      <c r="B21" s="22" t="s">
        <v>54</v>
      </c>
      <c r="C21" s="501">
        <v>4277</v>
      </c>
      <c r="D21" s="53">
        <v>308</v>
      </c>
      <c r="E21" s="153">
        <f t="shared" si="4"/>
        <v>4585</v>
      </c>
      <c r="F21" s="103">
        <v>181</v>
      </c>
      <c r="G21" s="500">
        <v>23</v>
      </c>
      <c r="H21" s="74">
        <f t="shared" si="5"/>
        <v>204</v>
      </c>
      <c r="I21" s="63">
        <f t="shared" si="3"/>
        <v>4789</v>
      </c>
    </row>
    <row r="22" spans="2:9" ht="24.95" customHeight="1" thickBot="1" x14ac:dyDescent="0.3">
      <c r="B22" s="22" t="s">
        <v>55</v>
      </c>
      <c r="C22" s="499"/>
      <c r="D22" s="156"/>
      <c r="E22" s="161">
        <f t="shared" si="4"/>
        <v>0</v>
      </c>
      <c r="F22" s="499"/>
      <c r="G22" s="156"/>
      <c r="H22" s="74">
        <f t="shared" si="5"/>
        <v>0</v>
      </c>
      <c r="I22" s="63">
        <f t="shared" si="3"/>
        <v>0</v>
      </c>
    </row>
    <row r="23" spans="2:9" ht="24.95" customHeight="1" thickBot="1" x14ac:dyDescent="0.3">
      <c r="B23" s="22" t="s">
        <v>56</v>
      </c>
      <c r="C23" s="501">
        <v>3631</v>
      </c>
      <c r="D23" s="53">
        <v>184</v>
      </c>
      <c r="E23" s="115">
        <f t="shared" si="4"/>
        <v>3815</v>
      </c>
      <c r="F23" s="103">
        <v>607</v>
      </c>
      <c r="G23" s="230">
        <v>22</v>
      </c>
      <c r="H23" s="74">
        <f t="shared" si="5"/>
        <v>629</v>
      </c>
      <c r="I23" s="63">
        <f t="shared" si="3"/>
        <v>4444</v>
      </c>
    </row>
    <row r="24" spans="2:9" ht="24.95" customHeight="1" thickBot="1" x14ac:dyDescent="0.3">
      <c r="B24" s="35" t="s">
        <v>5</v>
      </c>
      <c r="C24" s="502">
        <f>SUM(C7:C23)</f>
        <v>54582</v>
      </c>
      <c r="D24" s="503">
        <f t="shared" ref="D24:H24" si="6">SUM(D7:D23)</f>
        <v>6319</v>
      </c>
      <c r="E24" s="64">
        <f t="shared" si="6"/>
        <v>60901</v>
      </c>
      <c r="F24" s="64">
        <f t="shared" si="6"/>
        <v>1168</v>
      </c>
      <c r="G24" s="64">
        <f t="shared" si="6"/>
        <v>133</v>
      </c>
      <c r="H24" s="64">
        <f t="shared" si="6"/>
        <v>1301</v>
      </c>
      <c r="I24" s="63">
        <f t="shared" si="3"/>
        <v>62202</v>
      </c>
    </row>
    <row r="25" spans="2:9" ht="15.75" thickBot="1" x14ac:dyDescent="0.3">
      <c r="C25" s="60"/>
      <c r="D25" s="60"/>
      <c r="E25" s="60"/>
      <c r="F25" s="60"/>
      <c r="G25" s="60"/>
      <c r="H25" s="60"/>
      <c r="I25" s="60"/>
    </row>
    <row r="26" spans="2:9" ht="39.75" customHeight="1" thickBot="1" x14ac:dyDescent="0.3">
      <c r="B26" s="45" t="s">
        <v>15</v>
      </c>
      <c r="C26" s="64">
        <f>SUM(C5+C24)</f>
        <v>61634</v>
      </c>
      <c r="D26" s="64">
        <f t="shared" ref="D26:I26" si="7">SUM(D5+D24)</f>
        <v>7381</v>
      </c>
      <c r="E26" s="64">
        <f t="shared" si="7"/>
        <v>69015</v>
      </c>
      <c r="F26" s="64">
        <f t="shared" si="7"/>
        <v>1340</v>
      </c>
      <c r="G26" s="64">
        <f t="shared" si="7"/>
        <v>157</v>
      </c>
      <c r="H26" s="64">
        <f t="shared" si="7"/>
        <v>1497</v>
      </c>
      <c r="I26" s="64">
        <f t="shared" si="7"/>
        <v>70512</v>
      </c>
    </row>
  </sheetData>
  <mergeCells count="5">
    <mergeCell ref="B3:B4"/>
    <mergeCell ref="E3:E4"/>
    <mergeCell ref="H3:H4"/>
    <mergeCell ref="I3:I4"/>
    <mergeCell ref="B2:I2"/>
  </mergeCells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workbookViewId="0">
      <pane ySplit="3" topLeftCell="A16" activePane="bottomLeft" state="frozen"/>
      <selection pane="bottomLeft" activeCell="C23" sqref="C23:J23"/>
    </sheetView>
  </sheetViews>
  <sheetFormatPr defaultRowHeight="15" x14ac:dyDescent="0.25"/>
  <cols>
    <col min="1" max="1" width="1.5703125" customWidth="1"/>
    <col min="2" max="2" width="23.7109375" customWidth="1"/>
    <col min="3" max="3" width="13.140625" customWidth="1"/>
    <col min="4" max="4" width="12.42578125" customWidth="1"/>
    <col min="5" max="5" width="13.28515625" customWidth="1"/>
    <col min="6" max="6" width="15" customWidth="1"/>
    <col min="7" max="7" width="12" customWidth="1"/>
    <col min="8" max="8" width="12.5703125" customWidth="1"/>
    <col min="9" max="9" width="13.85546875" customWidth="1"/>
    <col min="10" max="10" width="15" customWidth="1"/>
    <col min="11" max="11" width="16.28515625" customWidth="1"/>
    <col min="14" max="14" width="9.140625" customWidth="1"/>
  </cols>
  <sheetData>
    <row r="2" spans="2:11" ht="32.25" customHeight="1" thickBot="1" x14ac:dyDescent="0.3">
      <c r="B2" s="442" t="s">
        <v>90</v>
      </c>
      <c r="C2" s="442"/>
      <c r="D2" s="442"/>
      <c r="E2" s="442"/>
      <c r="F2" s="442"/>
      <c r="G2" s="442"/>
      <c r="H2" s="442"/>
      <c r="I2" s="442"/>
      <c r="J2" s="442"/>
      <c r="K2" s="442"/>
    </row>
    <row r="3" spans="2:11" ht="53.25" customHeight="1" thickBot="1" x14ac:dyDescent="0.3">
      <c r="B3" s="9" t="s">
        <v>22</v>
      </c>
      <c r="C3" s="10" t="s">
        <v>23</v>
      </c>
      <c r="D3" s="10" t="s">
        <v>24</v>
      </c>
      <c r="E3" s="10" t="s">
        <v>25</v>
      </c>
      <c r="F3" s="11" t="s">
        <v>26</v>
      </c>
      <c r="G3" s="12" t="s">
        <v>27</v>
      </c>
      <c r="H3" s="12" t="s">
        <v>28</v>
      </c>
      <c r="I3" s="12" t="s">
        <v>29</v>
      </c>
      <c r="J3" s="12" t="s">
        <v>30</v>
      </c>
      <c r="K3" s="13" t="s">
        <v>15</v>
      </c>
    </row>
    <row r="4" spans="2:11" ht="29.25" customHeight="1" thickBot="1" x14ac:dyDescent="0.3">
      <c r="B4" s="79" t="s">
        <v>68</v>
      </c>
      <c r="C4" s="211">
        <v>1868975.37</v>
      </c>
      <c r="D4" s="211">
        <v>122775.43</v>
      </c>
      <c r="E4" s="211">
        <v>324696.40000000002</v>
      </c>
      <c r="F4" s="211">
        <v>60769.57</v>
      </c>
      <c r="G4" s="211">
        <v>10128.4</v>
      </c>
      <c r="H4" s="211">
        <v>278452.37</v>
      </c>
      <c r="I4" s="211">
        <v>0</v>
      </c>
      <c r="J4" s="211">
        <v>293323.96999999997</v>
      </c>
      <c r="K4" s="15">
        <f>SUM(C4:J4)</f>
        <v>2959121.51</v>
      </c>
    </row>
    <row r="5" spans="2:11" ht="18" customHeight="1" thickBot="1" x14ac:dyDescent="0.3">
      <c r="B5" s="42"/>
      <c r="C5" s="43"/>
      <c r="D5" s="43"/>
      <c r="E5" s="43"/>
      <c r="F5" s="43"/>
      <c r="G5" s="43"/>
      <c r="H5" s="43"/>
      <c r="I5" s="43"/>
      <c r="J5" s="43"/>
      <c r="K5" s="44"/>
    </row>
    <row r="6" spans="2:11" ht="20.100000000000001" customHeight="1" thickBot="1" x14ac:dyDescent="0.3">
      <c r="B6" s="22" t="s">
        <v>40</v>
      </c>
      <c r="C6" s="155">
        <v>248.95</v>
      </c>
      <c r="D6" s="159">
        <v>0</v>
      </c>
      <c r="E6" s="159">
        <v>23147.88</v>
      </c>
      <c r="F6" s="159">
        <v>7136.02</v>
      </c>
      <c r="G6" s="159">
        <v>0</v>
      </c>
      <c r="H6" s="159">
        <v>0</v>
      </c>
      <c r="I6" s="159">
        <v>0</v>
      </c>
      <c r="J6" s="159">
        <v>0</v>
      </c>
      <c r="K6" s="15">
        <f t="shared" ref="K6" si="0">SUM(C6:J6)</f>
        <v>30532.850000000002</v>
      </c>
    </row>
    <row r="7" spans="2:11" ht="20.100000000000001" customHeight="1" thickBot="1" x14ac:dyDescent="0.3">
      <c r="B7" s="22" t="s">
        <v>41</v>
      </c>
      <c r="C7" s="75">
        <v>120069.4</v>
      </c>
      <c r="D7" s="14">
        <v>4456.0600000000004</v>
      </c>
      <c r="E7" s="14">
        <v>19011.96</v>
      </c>
      <c r="F7" s="14">
        <v>2449.11</v>
      </c>
      <c r="G7" s="14">
        <v>0</v>
      </c>
      <c r="H7" s="14">
        <v>0</v>
      </c>
      <c r="I7" s="14">
        <v>0</v>
      </c>
      <c r="J7" s="14">
        <v>1047.71</v>
      </c>
      <c r="K7" s="15">
        <f t="shared" ref="K7:K18" si="1">SUM(C7:J7)</f>
        <v>147034.23999999996</v>
      </c>
    </row>
    <row r="8" spans="2:11" ht="20.100000000000001" customHeight="1" thickBot="1" x14ac:dyDescent="0.3">
      <c r="B8" s="22" t="s">
        <v>42</v>
      </c>
      <c r="C8" s="155">
        <v>20863.349999999999</v>
      </c>
      <c r="D8" s="159">
        <v>2820.17</v>
      </c>
      <c r="E8" s="159">
        <v>9444</v>
      </c>
      <c r="F8" s="159">
        <v>316864.78000000003</v>
      </c>
      <c r="G8" s="159">
        <v>0</v>
      </c>
      <c r="H8" s="159">
        <v>0</v>
      </c>
      <c r="I8" s="159">
        <v>0</v>
      </c>
      <c r="J8" s="159">
        <v>3185.91</v>
      </c>
      <c r="K8" s="15">
        <f t="shared" ref="K8" si="2">SUM(C8:J8)</f>
        <v>353178.21</v>
      </c>
    </row>
    <row r="9" spans="2:11" ht="20.100000000000001" customHeight="1" thickBot="1" x14ac:dyDescent="0.3">
      <c r="B9" s="22" t="s">
        <v>43</v>
      </c>
      <c r="C9" s="155">
        <v>14547.85</v>
      </c>
      <c r="D9" s="159">
        <v>3236.07</v>
      </c>
      <c r="E9" s="159">
        <v>7440.29</v>
      </c>
      <c r="F9" s="159">
        <v>1656.1</v>
      </c>
      <c r="G9" s="159">
        <v>0</v>
      </c>
      <c r="H9" s="159">
        <v>0</v>
      </c>
      <c r="I9" s="159">
        <v>0</v>
      </c>
      <c r="J9" s="159">
        <v>2025.82</v>
      </c>
      <c r="K9" s="15">
        <f t="shared" ref="K9" si="3">SUM(C9:J9)</f>
        <v>28906.13</v>
      </c>
    </row>
    <row r="10" spans="2:11" ht="20.100000000000001" customHeight="1" thickBot="1" x14ac:dyDescent="0.3">
      <c r="B10" s="22" t="s">
        <v>44</v>
      </c>
      <c r="C10" s="155">
        <v>0</v>
      </c>
      <c r="D10" s="159">
        <v>0</v>
      </c>
      <c r="E10" s="159">
        <v>1976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">
        <f t="shared" si="1"/>
        <v>1976</v>
      </c>
    </row>
    <row r="11" spans="2:11" ht="20.100000000000001" customHeight="1" thickBot="1" x14ac:dyDescent="0.3">
      <c r="B11" s="22" t="s">
        <v>45</v>
      </c>
      <c r="C11" s="155">
        <v>333.14</v>
      </c>
      <c r="D11" s="159">
        <v>0</v>
      </c>
      <c r="E11" s="159">
        <v>14566.14</v>
      </c>
      <c r="F11" s="159">
        <v>745.59</v>
      </c>
      <c r="G11" s="159">
        <v>0</v>
      </c>
      <c r="H11" s="159">
        <v>0</v>
      </c>
      <c r="I11" s="159">
        <v>0</v>
      </c>
      <c r="J11" s="159">
        <v>0</v>
      </c>
      <c r="K11" s="15">
        <f t="shared" si="1"/>
        <v>15644.869999999999</v>
      </c>
    </row>
    <row r="12" spans="2:11" ht="20.100000000000001" customHeight="1" thickBot="1" x14ac:dyDescent="0.3">
      <c r="B12" s="22" t="s">
        <v>46</v>
      </c>
      <c r="C12" s="155">
        <v>72335.8</v>
      </c>
      <c r="D12" s="159">
        <v>235.46</v>
      </c>
      <c r="E12" s="159">
        <v>19557.04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">
        <f t="shared" si="1"/>
        <v>92128.300000000017</v>
      </c>
    </row>
    <row r="13" spans="2:11" ht="20.100000000000001" customHeight="1" thickBot="1" x14ac:dyDescent="0.3">
      <c r="B13" s="22" t="s">
        <v>47</v>
      </c>
      <c r="C13" s="160">
        <v>24537</v>
      </c>
      <c r="D13" s="158">
        <v>0</v>
      </c>
      <c r="E13" s="158">
        <v>15419.88</v>
      </c>
      <c r="F13" s="158">
        <v>80140.67</v>
      </c>
      <c r="G13" s="158">
        <v>0</v>
      </c>
      <c r="H13" s="158">
        <v>0</v>
      </c>
      <c r="I13" s="158">
        <v>239.86</v>
      </c>
      <c r="J13" s="158">
        <v>602.74</v>
      </c>
      <c r="K13" s="15">
        <f t="shared" ref="K13" si="4">SUM(C13:J13)</f>
        <v>120940.15</v>
      </c>
    </row>
    <row r="14" spans="2:11" ht="20.100000000000001" customHeight="1" thickBot="1" x14ac:dyDescent="0.3">
      <c r="B14" s="22" t="s">
        <v>48</v>
      </c>
      <c r="C14" s="155">
        <v>0</v>
      </c>
      <c r="D14" s="159">
        <v>0</v>
      </c>
      <c r="E14" s="159">
        <v>8131.4</v>
      </c>
      <c r="F14" s="159">
        <v>18548.63</v>
      </c>
      <c r="G14" s="159">
        <v>0</v>
      </c>
      <c r="H14" s="159">
        <v>0</v>
      </c>
      <c r="I14" s="159">
        <v>0</v>
      </c>
      <c r="J14" s="159">
        <v>0</v>
      </c>
      <c r="K14" s="15">
        <f t="shared" ref="K14" si="5">SUM(C14:J14)</f>
        <v>26680.03</v>
      </c>
    </row>
    <row r="15" spans="2:11" ht="20.100000000000001" customHeight="1" thickBot="1" x14ac:dyDescent="0.3">
      <c r="B15" s="22" t="s">
        <v>49</v>
      </c>
      <c r="C15" s="155">
        <v>58971.24</v>
      </c>
      <c r="D15" s="159">
        <v>0</v>
      </c>
      <c r="E15" s="159">
        <v>0</v>
      </c>
      <c r="F15" s="159">
        <v>3951.28</v>
      </c>
      <c r="G15" s="159">
        <v>0</v>
      </c>
      <c r="H15" s="159">
        <v>0</v>
      </c>
      <c r="I15" s="159">
        <v>0</v>
      </c>
      <c r="J15" s="159">
        <v>0</v>
      </c>
      <c r="K15" s="15">
        <f t="shared" si="1"/>
        <v>62922.52</v>
      </c>
    </row>
    <row r="16" spans="2:11" ht="20.100000000000001" customHeight="1" thickBot="1" x14ac:dyDescent="0.3">
      <c r="B16" s="22" t="s">
        <v>50</v>
      </c>
      <c r="C16" s="158">
        <v>250491.91</v>
      </c>
      <c r="D16" s="158">
        <v>0</v>
      </c>
      <c r="E16" s="158">
        <v>1322</v>
      </c>
      <c r="F16" s="158">
        <v>20967.48</v>
      </c>
      <c r="G16" s="158">
        <v>0</v>
      </c>
      <c r="H16" s="158">
        <v>0</v>
      </c>
      <c r="I16" s="158">
        <v>0</v>
      </c>
      <c r="J16" s="158">
        <v>455.66</v>
      </c>
      <c r="K16" s="15">
        <f t="shared" si="1"/>
        <v>273237.05</v>
      </c>
    </row>
    <row r="17" spans="2:11" ht="20.100000000000001" customHeight="1" thickBot="1" x14ac:dyDescent="0.3">
      <c r="B17" s="22" t="s">
        <v>51</v>
      </c>
      <c r="C17" s="155">
        <f>'[1]asıl tablo'!C32</f>
        <v>11204.92</v>
      </c>
      <c r="D17" s="159">
        <v>0</v>
      </c>
      <c r="E17" s="159">
        <f>'[1]asıl tablo'!E31</f>
        <v>19873.3</v>
      </c>
      <c r="F17" s="159">
        <f>'[1]asıl tablo'!F31</f>
        <v>14779.16</v>
      </c>
      <c r="G17" s="159">
        <v>0</v>
      </c>
      <c r="H17" s="159">
        <v>0</v>
      </c>
      <c r="I17" s="159">
        <v>0</v>
      </c>
      <c r="J17" s="159">
        <v>0</v>
      </c>
      <c r="K17" s="14">
        <f t="shared" si="1"/>
        <v>45857.380000000005</v>
      </c>
    </row>
    <row r="18" spans="2:11" ht="20.100000000000001" customHeight="1" thickBot="1" x14ac:dyDescent="0.3">
      <c r="B18" s="22" t="s">
        <v>52</v>
      </c>
      <c r="C18" s="158"/>
      <c r="D18" s="158"/>
      <c r="E18" s="158"/>
      <c r="F18" s="158"/>
      <c r="G18" s="158"/>
      <c r="H18" s="158"/>
      <c r="I18" s="158"/>
      <c r="J18" s="158"/>
      <c r="K18" s="15">
        <f t="shared" si="1"/>
        <v>0</v>
      </c>
    </row>
    <row r="19" spans="2:11" ht="20.100000000000001" customHeight="1" thickBot="1" x14ac:dyDescent="0.3">
      <c r="B19" s="22" t="s">
        <v>53</v>
      </c>
      <c r="C19" s="155">
        <v>63824.71</v>
      </c>
      <c r="D19" s="159">
        <v>11393.4</v>
      </c>
      <c r="E19" s="159">
        <v>846.8</v>
      </c>
      <c r="F19" s="159">
        <v>10559.85</v>
      </c>
      <c r="G19" s="159">
        <v>0</v>
      </c>
      <c r="H19" s="159">
        <v>0</v>
      </c>
      <c r="I19" s="159">
        <v>0</v>
      </c>
      <c r="J19" s="159">
        <v>0</v>
      </c>
      <c r="K19" s="15">
        <f t="shared" ref="K19:K22" si="6">SUM(C19:J19)</f>
        <v>86624.760000000009</v>
      </c>
    </row>
    <row r="20" spans="2:11" ht="20.100000000000001" customHeight="1" thickBot="1" x14ac:dyDescent="0.3">
      <c r="B20" s="22" t="s">
        <v>54</v>
      </c>
      <c r="C20" s="158">
        <v>65882.84</v>
      </c>
      <c r="D20" s="158">
        <v>52779.06</v>
      </c>
      <c r="E20" s="158">
        <v>17239.27</v>
      </c>
      <c r="F20" s="158">
        <v>0</v>
      </c>
      <c r="G20" s="158">
        <v>0</v>
      </c>
      <c r="H20" s="158">
        <v>0</v>
      </c>
      <c r="I20" s="158">
        <v>20.84</v>
      </c>
      <c r="J20" s="158">
        <v>0</v>
      </c>
      <c r="K20" s="15">
        <f t="shared" ref="K20" si="7">SUM(C20:J20)</f>
        <v>135922.00999999998</v>
      </c>
    </row>
    <row r="21" spans="2:11" ht="20.100000000000001" customHeight="1" thickBot="1" x14ac:dyDescent="0.3">
      <c r="B21" s="22" t="s">
        <v>55</v>
      </c>
      <c r="C21" s="160"/>
      <c r="D21" s="158">
        <v>1270</v>
      </c>
      <c r="E21" s="158">
        <v>3827.85</v>
      </c>
      <c r="F21" s="158"/>
      <c r="G21" s="158"/>
      <c r="H21" s="158"/>
      <c r="I21" s="158"/>
      <c r="J21" s="158"/>
      <c r="K21" s="15">
        <f t="shared" ref="K21" si="8">SUM(C21:J21)</f>
        <v>5097.8500000000004</v>
      </c>
    </row>
    <row r="22" spans="2:11" ht="20.100000000000001" customHeight="1" thickBot="1" x14ac:dyDescent="0.3">
      <c r="B22" s="22" t="s">
        <v>56</v>
      </c>
      <c r="C22" s="160">
        <v>330316.64</v>
      </c>
      <c r="D22" s="160">
        <v>448.91</v>
      </c>
      <c r="E22" s="160">
        <v>13929</v>
      </c>
      <c r="F22" s="160">
        <v>21480.59</v>
      </c>
      <c r="G22" s="158">
        <v>0</v>
      </c>
      <c r="H22" s="158">
        <v>0</v>
      </c>
      <c r="I22" s="158">
        <v>9313.4</v>
      </c>
      <c r="J22" s="158"/>
      <c r="K22" s="15">
        <f t="shared" si="6"/>
        <v>375488.54000000004</v>
      </c>
    </row>
    <row r="23" spans="2:11" ht="27.75" customHeight="1" thickBot="1" x14ac:dyDescent="0.3">
      <c r="B23" s="45" t="s">
        <v>5</v>
      </c>
      <c r="C23" s="29">
        <f>SUM(C6:C22)</f>
        <v>1033627.75</v>
      </c>
      <c r="D23" s="29">
        <f t="shared" ref="D23:K23" si="9">SUM(D6:D22)</f>
        <v>76639.13</v>
      </c>
      <c r="E23" s="29">
        <f t="shared" si="9"/>
        <v>175732.80999999997</v>
      </c>
      <c r="F23" s="29">
        <f t="shared" si="9"/>
        <v>499279.26</v>
      </c>
      <c r="G23" s="29">
        <f t="shared" si="9"/>
        <v>0</v>
      </c>
      <c r="H23" s="29">
        <f t="shared" si="9"/>
        <v>0</v>
      </c>
      <c r="I23" s="29">
        <f t="shared" si="9"/>
        <v>9574.1</v>
      </c>
      <c r="J23" s="29">
        <f t="shared" si="9"/>
        <v>7317.8399999999992</v>
      </c>
      <c r="K23" s="29">
        <f t="shared" si="9"/>
        <v>1802170.8900000001</v>
      </c>
    </row>
    <row r="24" spans="2:11" ht="15.75" thickBot="1" x14ac:dyDescent="0.3"/>
    <row r="25" spans="2:11" ht="34.5" customHeight="1" thickBot="1" x14ac:dyDescent="0.3">
      <c r="B25" s="45" t="s">
        <v>15</v>
      </c>
      <c r="C25" s="29">
        <f>SUM(C4+C23)</f>
        <v>2902603.12</v>
      </c>
      <c r="D25" s="29">
        <f t="shared" ref="D25:K25" si="10">SUM(D4+D23)</f>
        <v>199414.56</v>
      </c>
      <c r="E25" s="29">
        <f t="shared" si="10"/>
        <v>500429.20999999996</v>
      </c>
      <c r="F25" s="29">
        <f t="shared" si="10"/>
        <v>560048.82999999996</v>
      </c>
      <c r="G25" s="29">
        <f t="shared" si="10"/>
        <v>10128.4</v>
      </c>
      <c r="H25" s="29">
        <f t="shared" si="10"/>
        <v>278452.37</v>
      </c>
      <c r="I25" s="29">
        <f t="shared" si="10"/>
        <v>9574.1</v>
      </c>
      <c r="J25" s="29">
        <f t="shared" si="10"/>
        <v>300641.81</v>
      </c>
      <c r="K25" s="29">
        <f t="shared" si="10"/>
        <v>4761292.4000000004</v>
      </c>
    </row>
  </sheetData>
  <mergeCells count="1">
    <mergeCell ref="B2:K2"/>
  </mergeCells>
  <pageMargins left="0.39370078740157483" right="0.39370078740157483" top="0" bottom="0" header="0" footer="0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workbookViewId="0">
      <pane ySplit="4" topLeftCell="A32" activePane="bottomLeft" state="frozen"/>
      <selection pane="bottomLeft" activeCell="G34" sqref="G34:J34"/>
    </sheetView>
  </sheetViews>
  <sheetFormatPr defaultRowHeight="15" x14ac:dyDescent="0.25"/>
  <cols>
    <col min="1" max="1" width="1.85546875" customWidth="1"/>
    <col min="2" max="2" width="22.42578125" customWidth="1"/>
    <col min="3" max="3" width="17.28515625" customWidth="1"/>
    <col min="4" max="4" width="17.140625" customWidth="1"/>
    <col min="5" max="5" width="15.42578125" customWidth="1"/>
    <col min="6" max="6" width="18.85546875" customWidth="1"/>
    <col min="7" max="7" width="8.5703125" customWidth="1"/>
    <col min="8" max="8" width="7.5703125" customWidth="1"/>
  </cols>
  <sheetData>
    <row r="2" spans="2:10" ht="37.5" customHeight="1" thickBot="1" x14ac:dyDescent="0.3">
      <c r="B2" s="447" t="s">
        <v>89</v>
      </c>
      <c r="C2" s="447"/>
      <c r="D2" s="448"/>
      <c r="E2" s="319"/>
      <c r="F2" s="319"/>
      <c r="G2" s="319"/>
      <c r="H2" s="319"/>
      <c r="I2" s="319"/>
      <c r="J2" s="319"/>
    </row>
    <row r="3" spans="2:10" ht="27" customHeight="1" thickBot="1" x14ac:dyDescent="0.3">
      <c r="B3" s="461" t="s">
        <v>69</v>
      </c>
      <c r="C3" s="458" t="s">
        <v>34</v>
      </c>
      <c r="D3" s="459"/>
      <c r="E3" s="460"/>
      <c r="F3" s="132"/>
      <c r="G3" s="279" t="s">
        <v>33</v>
      </c>
      <c r="H3" s="280"/>
      <c r="I3" s="243"/>
      <c r="J3" s="281"/>
    </row>
    <row r="4" spans="2:10" ht="25.5" customHeight="1" thickBot="1" x14ac:dyDescent="0.3">
      <c r="B4" s="349"/>
      <c r="C4" s="3" t="s">
        <v>74</v>
      </c>
      <c r="D4" s="3" t="s">
        <v>75</v>
      </c>
      <c r="E4" s="3" t="s">
        <v>76</v>
      </c>
      <c r="F4" s="131" t="s">
        <v>5</v>
      </c>
      <c r="G4" s="262" t="s">
        <v>78</v>
      </c>
      <c r="H4" s="281"/>
      <c r="I4" s="279" t="s">
        <v>79</v>
      </c>
      <c r="J4" s="473"/>
    </row>
    <row r="5" spans="2:10" ht="21.95" customHeight="1" thickBot="1" x14ac:dyDescent="0.3">
      <c r="B5" s="25" t="s">
        <v>70</v>
      </c>
      <c r="C5" s="201">
        <v>217709589.68000001</v>
      </c>
      <c r="D5" s="201">
        <v>53913016.859999999</v>
      </c>
      <c r="E5" s="201">
        <v>296339.24</v>
      </c>
      <c r="F5" s="165">
        <f t="shared" ref="F5:F8" si="0">SUM(C5:E5)</f>
        <v>271918945.78000003</v>
      </c>
      <c r="G5" s="470">
        <v>0</v>
      </c>
      <c r="H5" s="471"/>
      <c r="I5" s="470">
        <v>0</v>
      </c>
      <c r="J5" s="471"/>
    </row>
    <row r="6" spans="2:10" ht="21.95" customHeight="1" thickBot="1" x14ac:dyDescent="0.3">
      <c r="B6" s="28" t="s">
        <v>71</v>
      </c>
      <c r="C6" s="80">
        <v>0</v>
      </c>
      <c r="D6" s="80">
        <v>0</v>
      </c>
      <c r="E6" s="80">
        <v>0</v>
      </c>
      <c r="F6" s="149">
        <f t="shared" si="0"/>
        <v>0</v>
      </c>
      <c r="G6" s="470">
        <v>6011528.6699999999</v>
      </c>
      <c r="H6" s="471"/>
      <c r="I6" s="470">
        <v>106626.82</v>
      </c>
      <c r="J6" s="471"/>
    </row>
    <row r="7" spans="2:10" ht="21.95" customHeight="1" thickBot="1" x14ac:dyDescent="0.3">
      <c r="B7" s="36" t="s">
        <v>72</v>
      </c>
      <c r="C7" s="56">
        <v>0</v>
      </c>
      <c r="D7" s="56">
        <v>0</v>
      </c>
      <c r="E7" s="56">
        <v>0</v>
      </c>
      <c r="F7" s="149">
        <f t="shared" si="0"/>
        <v>0</v>
      </c>
      <c r="G7" s="470">
        <v>7354821.5499999998</v>
      </c>
      <c r="H7" s="471"/>
      <c r="I7" s="470">
        <v>0</v>
      </c>
      <c r="J7" s="471"/>
    </row>
    <row r="8" spans="2:10" ht="21.95" customHeight="1" thickBot="1" x14ac:dyDescent="0.3">
      <c r="B8" s="32"/>
      <c r="C8" s="56">
        <f>SUM(C5+C6+C7)</f>
        <v>217709589.68000001</v>
      </c>
      <c r="D8" s="56">
        <f t="shared" ref="D8:E8" si="1">SUM(D5+D6+D7)</f>
        <v>53913016.859999999</v>
      </c>
      <c r="E8" s="56">
        <f t="shared" si="1"/>
        <v>296339.24</v>
      </c>
      <c r="F8" s="134">
        <f t="shared" si="0"/>
        <v>271918945.78000003</v>
      </c>
      <c r="G8" s="470">
        <f>SUM(G5:G7)</f>
        <v>13366350.219999999</v>
      </c>
      <c r="H8" s="472"/>
      <c r="I8" s="470">
        <f>SUM(I5:I7)</f>
        <v>106626.82</v>
      </c>
      <c r="J8" s="472"/>
    </row>
    <row r="9" spans="2:10" ht="21.95" customHeight="1" thickBot="1" x14ac:dyDescent="0.3">
      <c r="B9" s="31"/>
      <c r="C9" s="451">
        <f>SUM(C8:E8)</f>
        <v>271918945.78000003</v>
      </c>
      <c r="D9" s="452"/>
      <c r="E9" s="453"/>
      <c r="F9" s="140"/>
      <c r="G9" s="469"/>
      <c r="H9" s="281"/>
      <c r="I9" s="469"/>
      <c r="J9" s="281"/>
    </row>
    <row r="10" spans="2:10" ht="12" customHeight="1" thickBot="1" x14ac:dyDescent="0.3">
      <c r="B10" s="31"/>
      <c r="C10" s="30"/>
      <c r="D10" s="30"/>
      <c r="E10" s="30"/>
      <c r="F10" s="30"/>
    </row>
    <row r="11" spans="2:10" ht="21.95" customHeight="1" thickBot="1" x14ac:dyDescent="0.3">
      <c r="B11" s="22" t="s">
        <v>40</v>
      </c>
      <c r="C11" s="166">
        <v>2712327.97</v>
      </c>
      <c r="D11" s="166">
        <v>134017.81</v>
      </c>
      <c r="E11" s="166">
        <v>0</v>
      </c>
      <c r="F11" s="200">
        <f>SUM(C11:E11)</f>
        <v>2846345.7800000003</v>
      </c>
      <c r="G11" s="462">
        <v>0</v>
      </c>
      <c r="H11" s="463"/>
      <c r="I11" s="307">
        <v>0</v>
      </c>
      <c r="J11" s="468"/>
    </row>
    <row r="12" spans="2:10" ht="21.95" customHeight="1" thickBot="1" x14ac:dyDescent="0.3">
      <c r="B12" s="22" t="s">
        <v>41</v>
      </c>
      <c r="C12" s="91">
        <v>2569043.08</v>
      </c>
      <c r="D12" s="91">
        <v>231364.18</v>
      </c>
      <c r="E12" s="91">
        <v>0</v>
      </c>
      <c r="F12" s="169">
        <f>SUM(C12:E12)</f>
        <v>2800407.2600000002</v>
      </c>
      <c r="G12" s="462">
        <v>0</v>
      </c>
      <c r="H12" s="463"/>
      <c r="I12" s="464">
        <v>0</v>
      </c>
      <c r="J12" s="465"/>
    </row>
    <row r="13" spans="2:10" ht="21.95" customHeight="1" thickBot="1" x14ac:dyDescent="0.3">
      <c r="B13" s="22" t="s">
        <v>42</v>
      </c>
      <c r="C13" s="166">
        <v>14088740.970000001</v>
      </c>
      <c r="D13" s="166">
        <v>1483758.42</v>
      </c>
      <c r="E13" s="166">
        <v>0</v>
      </c>
      <c r="F13" s="169">
        <f t="shared" ref="F13:F33" si="2">SUM(C13:E13)</f>
        <v>15572499.390000001</v>
      </c>
      <c r="G13" s="462">
        <v>0</v>
      </c>
      <c r="H13" s="463"/>
      <c r="I13" s="464">
        <v>0</v>
      </c>
      <c r="J13" s="465"/>
    </row>
    <row r="14" spans="2:10" ht="21.95" customHeight="1" thickBot="1" x14ac:dyDescent="0.3">
      <c r="B14" s="22" t="s">
        <v>43</v>
      </c>
      <c r="C14" s="166">
        <v>12058545.75</v>
      </c>
      <c r="D14" s="166">
        <v>108237.75999999999</v>
      </c>
      <c r="E14" s="166">
        <v>836775.03</v>
      </c>
      <c r="F14" s="169">
        <f t="shared" si="2"/>
        <v>13003558.539999999</v>
      </c>
      <c r="G14" s="462">
        <v>0</v>
      </c>
      <c r="H14" s="463"/>
      <c r="I14" s="464">
        <v>0</v>
      </c>
      <c r="J14" s="465"/>
    </row>
    <row r="15" spans="2:10" ht="21.95" customHeight="1" thickBot="1" x14ac:dyDescent="0.3">
      <c r="B15" s="22" t="s">
        <v>44</v>
      </c>
      <c r="C15" s="166">
        <v>2700159.87</v>
      </c>
      <c r="D15" s="166">
        <f>395760.81+75913.97</f>
        <v>471674.78</v>
      </c>
      <c r="E15" s="166">
        <v>0</v>
      </c>
      <c r="F15" s="169">
        <f t="shared" si="2"/>
        <v>3171834.6500000004</v>
      </c>
      <c r="G15" s="462">
        <v>0</v>
      </c>
      <c r="H15" s="463"/>
      <c r="I15" s="464">
        <v>0</v>
      </c>
      <c r="J15" s="465"/>
    </row>
    <row r="16" spans="2:10" ht="21.95" customHeight="1" thickBot="1" x14ac:dyDescent="0.3">
      <c r="B16" s="22" t="s">
        <v>45</v>
      </c>
      <c r="C16" s="166">
        <v>2986548.82</v>
      </c>
      <c r="D16" s="166">
        <v>141809.45000000001</v>
      </c>
      <c r="E16" s="166">
        <v>0</v>
      </c>
      <c r="F16" s="177">
        <f t="shared" si="2"/>
        <v>3128358.27</v>
      </c>
      <c r="G16" s="481">
        <v>0</v>
      </c>
      <c r="H16" s="482"/>
      <c r="I16" s="466">
        <v>0</v>
      </c>
      <c r="J16" s="467"/>
    </row>
    <row r="17" spans="2:10" ht="21.95" customHeight="1" thickBot="1" x14ac:dyDescent="0.3">
      <c r="B17" s="22" t="s">
        <v>46</v>
      </c>
      <c r="C17" s="166">
        <v>16974991.27</v>
      </c>
      <c r="D17" s="166">
        <v>4918876.1600000001</v>
      </c>
      <c r="E17" s="166">
        <v>0</v>
      </c>
      <c r="F17" s="135">
        <f t="shared" si="2"/>
        <v>21893867.43</v>
      </c>
      <c r="G17" s="462">
        <v>0</v>
      </c>
      <c r="H17" s="483"/>
      <c r="I17" s="464">
        <v>0</v>
      </c>
      <c r="J17" s="465"/>
    </row>
    <row r="18" spans="2:10" ht="21.95" customHeight="1" thickBot="1" x14ac:dyDescent="0.3">
      <c r="B18" s="22" t="s">
        <v>47</v>
      </c>
      <c r="C18" s="166">
        <v>8533481.6199999992</v>
      </c>
      <c r="D18" s="166">
        <v>169424.25</v>
      </c>
      <c r="E18" s="166">
        <v>0</v>
      </c>
      <c r="F18" s="135">
        <f t="shared" si="2"/>
        <v>8702905.8699999992</v>
      </c>
      <c r="G18" s="462">
        <v>0</v>
      </c>
      <c r="H18" s="463"/>
      <c r="I18" s="464">
        <v>0</v>
      </c>
      <c r="J18" s="465"/>
    </row>
    <row r="19" spans="2:10" ht="21.95" customHeight="1" thickBot="1" x14ac:dyDescent="0.3">
      <c r="B19" s="22" t="s">
        <v>48</v>
      </c>
      <c r="C19" s="157">
        <v>1536789.82</v>
      </c>
      <c r="D19" s="157">
        <v>388700.09</v>
      </c>
      <c r="E19" s="157">
        <v>0</v>
      </c>
      <c r="F19" s="170">
        <f t="shared" si="2"/>
        <v>1925489.9100000001</v>
      </c>
      <c r="G19" s="484">
        <v>0</v>
      </c>
      <c r="H19" s="485"/>
      <c r="I19" s="474">
        <v>0</v>
      </c>
      <c r="J19" s="475"/>
    </row>
    <row r="20" spans="2:10" ht="21.95" customHeight="1" thickBot="1" x14ac:dyDescent="0.3">
      <c r="B20" s="22" t="s">
        <v>49</v>
      </c>
      <c r="C20" s="157">
        <v>1550757.84</v>
      </c>
      <c r="D20" s="157">
        <v>155898.72</v>
      </c>
      <c r="E20" s="157">
        <v>0</v>
      </c>
      <c r="F20" s="170">
        <f t="shared" si="2"/>
        <v>1706656.56</v>
      </c>
      <c r="G20" s="462">
        <v>0</v>
      </c>
      <c r="H20" s="463"/>
      <c r="I20" s="464">
        <v>0</v>
      </c>
      <c r="J20" s="465"/>
    </row>
    <row r="21" spans="2:10" ht="21.95" customHeight="1" thickBot="1" x14ac:dyDescent="0.3">
      <c r="B21" s="22" t="s">
        <v>50</v>
      </c>
      <c r="C21" s="171">
        <v>6021559.6799999997</v>
      </c>
      <c r="D21" s="180">
        <v>58031</v>
      </c>
      <c r="E21" s="215">
        <v>0</v>
      </c>
      <c r="F21" s="135">
        <f t="shared" si="2"/>
        <v>6079590.6799999997</v>
      </c>
      <c r="G21" s="462">
        <v>0</v>
      </c>
      <c r="H21" s="463"/>
      <c r="I21" s="464">
        <v>0</v>
      </c>
      <c r="J21" s="465"/>
    </row>
    <row r="22" spans="2:10" ht="21.95" customHeight="1" thickBot="1" x14ac:dyDescent="0.3">
      <c r="B22" s="22" t="s">
        <v>51</v>
      </c>
      <c r="C22" s="151">
        <v>5873721.2000000002</v>
      </c>
      <c r="D22" s="152">
        <v>1350650.26</v>
      </c>
      <c r="E22" s="151">
        <v>67417</v>
      </c>
      <c r="F22" s="135">
        <f t="shared" si="2"/>
        <v>7291788.46</v>
      </c>
      <c r="G22" s="462">
        <v>0</v>
      </c>
      <c r="H22" s="463"/>
      <c r="I22" s="464">
        <v>0</v>
      </c>
      <c r="J22" s="465"/>
    </row>
    <row r="23" spans="2:10" ht="21.95" customHeight="1" thickBot="1" x14ac:dyDescent="0.3">
      <c r="B23" s="22" t="s">
        <v>52</v>
      </c>
      <c r="C23" s="171">
        <v>548150.44999999995</v>
      </c>
      <c r="D23" s="180">
        <v>0</v>
      </c>
      <c r="E23" s="215">
        <v>0</v>
      </c>
      <c r="F23" s="510">
        <v>148906.97</v>
      </c>
      <c r="G23" s="464">
        <v>0</v>
      </c>
      <c r="H23" s="486"/>
      <c r="I23" s="464">
        <v>0</v>
      </c>
      <c r="J23" s="465"/>
    </row>
    <row r="24" spans="2:10" ht="21.95" customHeight="1" thickBot="1" x14ac:dyDescent="0.3">
      <c r="B24" s="22" t="s">
        <v>53</v>
      </c>
      <c r="C24" s="166">
        <v>23765389.149999999</v>
      </c>
      <c r="D24" s="166">
        <v>4504722.97</v>
      </c>
      <c r="E24" s="166">
        <v>253189.69</v>
      </c>
      <c r="F24" s="135">
        <f t="shared" si="2"/>
        <v>28523301.809999999</v>
      </c>
      <c r="G24" s="462">
        <v>0</v>
      </c>
      <c r="H24" s="463"/>
      <c r="I24" s="464">
        <v>0</v>
      </c>
      <c r="J24" s="465"/>
    </row>
    <row r="25" spans="2:10" ht="21.95" customHeight="1" thickBot="1" x14ac:dyDescent="0.3">
      <c r="B25" s="22" t="s">
        <v>54</v>
      </c>
      <c r="C25" s="171">
        <v>9207229.9299999997</v>
      </c>
      <c r="D25" s="180">
        <v>321862.83</v>
      </c>
      <c r="E25" s="215">
        <v>0</v>
      </c>
      <c r="F25" s="135">
        <f t="shared" si="2"/>
        <v>9529092.7599999998</v>
      </c>
      <c r="G25" s="476">
        <f>'[2]BÜTÇE GEL.GİD.'!F11</f>
        <v>0</v>
      </c>
      <c r="H25" s="477"/>
      <c r="I25" s="476">
        <f>'[2]BÜTÇE GEL.GİD.'!H11</f>
        <v>0</v>
      </c>
      <c r="J25" s="477"/>
    </row>
    <row r="26" spans="2:10" ht="21.95" customHeight="1" thickBot="1" x14ac:dyDescent="0.3">
      <c r="B26" s="22" t="s">
        <v>55</v>
      </c>
      <c r="C26" s="157">
        <v>1500897.63</v>
      </c>
      <c r="D26" s="157">
        <v>0</v>
      </c>
      <c r="E26" s="157">
        <v>0</v>
      </c>
      <c r="F26" s="135">
        <f t="shared" si="2"/>
        <v>1500897.63</v>
      </c>
      <c r="G26" s="462">
        <v>0</v>
      </c>
      <c r="H26" s="463"/>
      <c r="I26" s="464">
        <v>0</v>
      </c>
      <c r="J26" s="465"/>
    </row>
    <row r="27" spans="2:10" ht="21.95" customHeight="1" thickBot="1" x14ac:dyDescent="0.3">
      <c r="B27" s="22" t="s">
        <v>56</v>
      </c>
      <c r="C27" s="233">
        <v>12691460.539999999</v>
      </c>
      <c r="D27" s="232">
        <v>1349015.24</v>
      </c>
      <c r="E27" s="218">
        <v>0</v>
      </c>
      <c r="F27" s="135">
        <f t="shared" si="2"/>
        <v>14040475.779999999</v>
      </c>
      <c r="G27" s="487">
        <v>9013.17</v>
      </c>
      <c r="H27" s="488"/>
      <c r="I27" s="464">
        <v>0</v>
      </c>
      <c r="J27" s="465"/>
    </row>
    <row r="28" spans="2:10" ht="21.95" customHeight="1" thickBot="1" x14ac:dyDescent="0.3">
      <c r="B28" s="150" t="s">
        <v>57</v>
      </c>
      <c r="C28" s="219">
        <v>0</v>
      </c>
      <c r="D28" s="220">
        <v>0</v>
      </c>
      <c r="E28" s="221">
        <v>0</v>
      </c>
      <c r="F28" s="154">
        <f t="shared" si="2"/>
        <v>0</v>
      </c>
      <c r="G28" s="493">
        <v>1070284.54</v>
      </c>
      <c r="H28" s="491"/>
      <c r="I28" s="490">
        <v>0</v>
      </c>
      <c r="J28" s="491"/>
    </row>
    <row r="29" spans="2:10" ht="21.95" customHeight="1" thickBot="1" x14ac:dyDescent="0.3">
      <c r="B29" s="150" t="s">
        <v>58</v>
      </c>
      <c r="C29" s="216">
        <v>169222.38</v>
      </c>
      <c r="D29" s="216">
        <v>50974.65</v>
      </c>
      <c r="E29" s="216">
        <v>0</v>
      </c>
      <c r="F29" s="197">
        <f t="shared" si="2"/>
        <v>220197.03</v>
      </c>
      <c r="G29" s="494">
        <v>8225.23</v>
      </c>
      <c r="H29" s="495"/>
      <c r="I29" s="492">
        <v>201.6</v>
      </c>
      <c r="J29" s="492"/>
    </row>
    <row r="30" spans="2:10" ht="21.95" customHeight="1" thickBot="1" x14ac:dyDescent="0.3">
      <c r="B30" s="150" t="s">
        <v>59</v>
      </c>
      <c r="C30" s="167">
        <v>80157.63</v>
      </c>
      <c r="D30" s="168">
        <v>16555.16</v>
      </c>
      <c r="E30" s="168">
        <v>0</v>
      </c>
      <c r="F30" s="135">
        <f t="shared" si="2"/>
        <v>96712.790000000008</v>
      </c>
      <c r="G30" s="497">
        <v>276377.68</v>
      </c>
      <c r="H30" s="498"/>
      <c r="I30" s="464">
        <v>0</v>
      </c>
      <c r="J30" s="465"/>
    </row>
    <row r="31" spans="2:10" ht="21.95" customHeight="1" thickBot="1" x14ac:dyDescent="0.3">
      <c r="B31" s="150" t="s">
        <v>60</v>
      </c>
      <c r="C31" s="92">
        <v>0</v>
      </c>
      <c r="D31" s="92">
        <v>0</v>
      </c>
      <c r="E31" s="92">
        <v>0</v>
      </c>
      <c r="F31" s="135">
        <f t="shared" si="2"/>
        <v>0</v>
      </c>
      <c r="G31" s="462">
        <v>0</v>
      </c>
      <c r="H31" s="463"/>
      <c r="I31" s="464">
        <v>0</v>
      </c>
      <c r="J31" s="465"/>
    </row>
    <row r="32" spans="2:10" ht="21.95" customHeight="1" thickBot="1" x14ac:dyDescent="0.3">
      <c r="B32" s="150" t="s">
        <v>61</v>
      </c>
      <c r="C32" s="56">
        <v>0</v>
      </c>
      <c r="D32" s="222">
        <v>0</v>
      </c>
      <c r="E32" s="58">
        <v>0</v>
      </c>
      <c r="F32" s="135">
        <f t="shared" si="2"/>
        <v>0</v>
      </c>
      <c r="G32" s="496">
        <v>67465.64</v>
      </c>
      <c r="H32" s="496"/>
      <c r="I32" s="489">
        <v>0</v>
      </c>
      <c r="J32" s="489"/>
    </row>
    <row r="33" spans="2:10" ht="21.95" customHeight="1" thickBot="1" x14ac:dyDescent="0.3">
      <c r="B33" s="150" t="s">
        <v>73</v>
      </c>
      <c r="C33" s="56">
        <v>0</v>
      </c>
      <c r="D33" s="222">
        <v>0</v>
      </c>
      <c r="E33" s="58">
        <v>0</v>
      </c>
      <c r="F33" s="135">
        <f t="shared" si="2"/>
        <v>0</v>
      </c>
      <c r="G33" s="307">
        <v>2238899.7400000002</v>
      </c>
      <c r="H33" s="306"/>
      <c r="I33" s="464">
        <v>0</v>
      </c>
      <c r="J33" s="465"/>
    </row>
    <row r="34" spans="2:10" ht="21.95" customHeight="1" thickBot="1" x14ac:dyDescent="0.3">
      <c r="B34" s="33" t="s">
        <v>5</v>
      </c>
      <c r="C34" s="56">
        <f>SUM(C11:C33)</f>
        <v>125569175.59999999</v>
      </c>
      <c r="D34" s="56">
        <f>SUM(D11:D33)</f>
        <v>15855573.730000002</v>
      </c>
      <c r="E34" s="56">
        <f>SUM(E11:E33)</f>
        <v>1157381.72</v>
      </c>
      <c r="F34" s="133">
        <f t="shared" ref="F34" si="3">SUM(C34:E34)</f>
        <v>142582131.04999998</v>
      </c>
      <c r="G34" s="462">
        <f>SUM(G11:G33)</f>
        <v>3670266</v>
      </c>
      <c r="H34" s="463"/>
      <c r="I34" s="443">
        <f>SUM(I11:I33)</f>
        <v>201.6</v>
      </c>
      <c r="J34" s="478"/>
    </row>
    <row r="35" spans="2:10" ht="21.95" customHeight="1" thickBot="1" x14ac:dyDescent="0.3">
      <c r="B35" s="34"/>
      <c r="C35" s="451">
        <f>SUM(C34:E34)</f>
        <v>142582131.04999998</v>
      </c>
      <c r="D35" s="454"/>
      <c r="E35" s="455"/>
      <c r="F35" s="141"/>
      <c r="G35" s="262"/>
      <c r="H35" s="281"/>
      <c r="I35" s="479"/>
      <c r="J35" s="480"/>
    </row>
    <row r="36" spans="2:10" ht="21.95" customHeight="1" thickBot="1" x14ac:dyDescent="0.3">
      <c r="B36" s="51"/>
      <c r="C36" s="57"/>
      <c r="D36" s="93"/>
      <c r="E36" s="94"/>
      <c r="F36" s="94"/>
    </row>
    <row r="37" spans="2:10" ht="31.5" customHeight="1" thickBot="1" x14ac:dyDescent="0.3">
      <c r="B37" s="26" t="s">
        <v>5</v>
      </c>
      <c r="C37" s="58">
        <f t="shared" ref="C37:I37" si="4">SUM(C8+C34)</f>
        <v>343278765.27999997</v>
      </c>
      <c r="D37" s="58">
        <f t="shared" si="4"/>
        <v>69768590.590000004</v>
      </c>
      <c r="E37" s="58">
        <f t="shared" si="4"/>
        <v>1453720.96</v>
      </c>
      <c r="F37" s="139"/>
      <c r="G37" s="444">
        <f t="shared" si="4"/>
        <v>17036616.219999999</v>
      </c>
      <c r="H37" s="445"/>
      <c r="I37" s="443">
        <f t="shared" si="4"/>
        <v>106828.42000000001</v>
      </c>
      <c r="J37" s="306"/>
    </row>
    <row r="38" spans="2:10" ht="30.75" customHeight="1" thickBot="1" x14ac:dyDescent="0.3">
      <c r="C38" s="456">
        <f>SUM(C37:E37)</f>
        <v>414501076.82999998</v>
      </c>
      <c r="D38" s="454"/>
      <c r="E38" s="457"/>
      <c r="F38" s="142"/>
      <c r="G38" s="449"/>
      <c r="H38" s="450"/>
      <c r="I38" s="446"/>
      <c r="J38" s="412"/>
    </row>
  </sheetData>
  <mergeCells count="73">
    <mergeCell ref="G34:H34"/>
    <mergeCell ref="G35:H35"/>
    <mergeCell ref="G29:H29"/>
    <mergeCell ref="G31:H31"/>
    <mergeCell ref="G32:H32"/>
    <mergeCell ref="G33:H33"/>
    <mergeCell ref="G30:H30"/>
    <mergeCell ref="G24:H24"/>
    <mergeCell ref="G25:H25"/>
    <mergeCell ref="G26:H26"/>
    <mergeCell ref="G27:H27"/>
    <mergeCell ref="I32:J32"/>
    <mergeCell ref="I28:J28"/>
    <mergeCell ref="I29:J29"/>
    <mergeCell ref="I30:J30"/>
    <mergeCell ref="I31:J31"/>
    <mergeCell ref="G28:H28"/>
    <mergeCell ref="I33:J33"/>
    <mergeCell ref="I34:J34"/>
    <mergeCell ref="I35:J35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I27:J27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4:J4"/>
    <mergeCell ref="G8:H8"/>
    <mergeCell ref="G5:H5"/>
    <mergeCell ref="G6:H6"/>
    <mergeCell ref="G7:H7"/>
    <mergeCell ref="G4:H4"/>
    <mergeCell ref="I16:J16"/>
    <mergeCell ref="I11:J11"/>
    <mergeCell ref="G9:H9"/>
    <mergeCell ref="I9:J9"/>
    <mergeCell ref="I5:J5"/>
    <mergeCell ref="I6:J6"/>
    <mergeCell ref="I7:J7"/>
    <mergeCell ref="I8:J8"/>
    <mergeCell ref="I37:J37"/>
    <mergeCell ref="G37:H37"/>
    <mergeCell ref="I38:J38"/>
    <mergeCell ref="B2:J2"/>
    <mergeCell ref="G38:H38"/>
    <mergeCell ref="C9:E9"/>
    <mergeCell ref="C35:E35"/>
    <mergeCell ref="C38:E38"/>
    <mergeCell ref="C3:E3"/>
    <mergeCell ref="B3:B4"/>
    <mergeCell ref="G11:H11"/>
    <mergeCell ref="G3:J3"/>
    <mergeCell ref="I12:J12"/>
    <mergeCell ref="I13:J13"/>
    <mergeCell ref="I14:J14"/>
    <mergeCell ref="I15:J15"/>
  </mergeCells>
  <pageMargins left="0.19685039370078741" right="0" top="0" bottom="0" header="0" footer="0"/>
  <pageSetup paperSize="9" scale="75" orientation="portrait" r:id="rId1"/>
  <ignoredErrors>
    <ignoredError sqref="F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asıl tablo</vt:lpstr>
      <vt:lpstr>GELİR</vt:lpstr>
      <vt:lpstr>MÜKELLEF SAY.</vt:lpstr>
      <vt:lpstr>MİLE</vt:lpstr>
      <vt:lpstr>MİLE2</vt:lpstr>
      <vt:lpstr>BÜTÇE GEL.GİD.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2018-06-08T11:34:21Z</dcterms:modified>
</cp:coreProperties>
</file>