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80" tabRatio="919"/>
  </bookViews>
  <sheets>
    <sheet name="YENİ TABLO" sheetId="9" r:id="rId1"/>
    <sheet name="Personel Sayıları" sheetId="11" r:id="rId2"/>
    <sheet name="GELİR-GİDER" sheetId="12" r:id="rId3"/>
    <sheet name="MÜKELLEF SAYILARI" sheetId="10" r:id="rId4"/>
    <sheet name="Red Ve İade" sheetId="14" r:id="rId5"/>
    <sheet name="Davalar" sheetId="15" r:id="rId6"/>
    <sheet name="BÜTÇE GELİRLERİ" sheetId="5" r:id="rId7"/>
    <sheet name="BÜTÇE GİDERLERİ" sheetId="8" r:id="rId8"/>
  </sheets>
  <calcPr calcId="162913"/>
</workbook>
</file>

<file path=xl/calcChain.xml><?xml version="1.0" encoding="utf-8"?>
<calcChain xmlns="http://schemas.openxmlformats.org/spreadsheetml/2006/main">
  <c r="I19" i="12" l="1"/>
  <c r="E28" i="10" l="1"/>
  <c r="G28" i="10"/>
  <c r="C28" i="10"/>
  <c r="J10" i="12" l="1"/>
  <c r="J11" i="12"/>
  <c r="J12" i="12"/>
  <c r="J13" i="12"/>
  <c r="J14" i="12"/>
  <c r="J15" i="12"/>
  <c r="J16" i="12"/>
  <c r="J9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I2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3" i="10"/>
  <c r="I4" i="10"/>
  <c r="I5" i="10"/>
  <c r="E31" i="12" l="1"/>
  <c r="G31" i="12"/>
  <c r="I4" i="11"/>
  <c r="I31" i="12" l="1"/>
  <c r="E29" i="14"/>
  <c r="C29" i="14"/>
  <c r="J6" i="12"/>
  <c r="J7" i="12"/>
  <c r="J8" i="12"/>
  <c r="J5" i="12"/>
  <c r="I6" i="12"/>
  <c r="I7" i="12"/>
  <c r="I8" i="12"/>
  <c r="I9" i="12"/>
  <c r="I10" i="12"/>
  <c r="I11" i="12"/>
  <c r="I12" i="12"/>
  <c r="I13" i="12"/>
  <c r="I14" i="12"/>
  <c r="I15" i="12"/>
  <c r="I16" i="12"/>
  <c r="I18" i="12"/>
  <c r="I20" i="12"/>
  <c r="I21" i="12"/>
  <c r="I22" i="12"/>
  <c r="I23" i="12"/>
  <c r="I24" i="12"/>
  <c r="I25" i="12"/>
  <c r="I26" i="12"/>
  <c r="I27" i="12"/>
  <c r="I28" i="12"/>
  <c r="I29" i="12"/>
  <c r="I30" i="12"/>
  <c r="I5" i="12"/>
  <c r="G6" i="11"/>
  <c r="E6" i="11"/>
  <c r="I5" i="11"/>
  <c r="I6" i="11" s="1"/>
  <c r="I9" i="11"/>
  <c r="I8" i="9" s="1"/>
  <c r="G8" i="9"/>
  <c r="E8" i="9"/>
  <c r="E6" i="9"/>
  <c r="E18" i="9" l="1"/>
  <c r="I38" i="9" l="1"/>
  <c r="F38" i="9"/>
  <c r="D38" i="9"/>
  <c r="B38" i="9"/>
  <c r="E32" i="9"/>
  <c r="C32" i="9"/>
  <c r="E31" i="9"/>
  <c r="C31" i="9"/>
  <c r="H25" i="9"/>
  <c r="I25" i="9"/>
  <c r="J25" i="9"/>
  <c r="G25" i="9"/>
  <c r="E25" i="9"/>
  <c r="F25" i="9"/>
  <c r="D25" i="9"/>
  <c r="E19" i="9"/>
  <c r="E20" i="9" s="1"/>
  <c r="C19" i="9"/>
  <c r="G18" i="9"/>
  <c r="C18" i="9"/>
  <c r="G14" i="9"/>
  <c r="E14" i="9"/>
  <c r="G13" i="9"/>
  <c r="E13" i="9"/>
  <c r="G6" i="9"/>
  <c r="I6" i="9" s="1"/>
  <c r="G5" i="9"/>
  <c r="E5" i="9"/>
  <c r="E7" i="9" s="1"/>
  <c r="H4" i="15"/>
  <c r="H38" i="9" l="1"/>
  <c r="E33" i="9"/>
  <c r="I13" i="9"/>
  <c r="C33" i="9"/>
  <c r="C20" i="9"/>
  <c r="I18" i="9"/>
  <c r="I14" i="9"/>
  <c r="G7" i="9"/>
  <c r="I5" i="9"/>
  <c r="I7" i="9" s="1"/>
  <c r="E15" i="9"/>
  <c r="G15" i="9"/>
  <c r="G19" i="9"/>
  <c r="G20" i="9" s="1"/>
  <c r="I19" i="9" l="1"/>
  <c r="I20" i="9" s="1"/>
  <c r="D22" i="8"/>
  <c r="E26" i="9" s="1"/>
  <c r="E27" i="9" s="1"/>
  <c r="E22" i="8"/>
  <c r="F26" i="9" s="1"/>
  <c r="F27" i="9" s="1"/>
  <c r="I31" i="9" s="1"/>
  <c r="F22" i="8"/>
  <c r="G26" i="9" s="1"/>
  <c r="G27" i="9" s="1"/>
  <c r="G22" i="8"/>
  <c r="H26" i="9" s="1"/>
  <c r="H27" i="9" s="1"/>
  <c r="H22" i="8"/>
  <c r="I26" i="9" s="1"/>
  <c r="I27" i="9" s="1"/>
  <c r="I22" i="8"/>
  <c r="J26" i="9" s="1"/>
  <c r="J27" i="9" s="1"/>
  <c r="C22" i="8"/>
  <c r="D26" i="9" s="1"/>
  <c r="D27" i="9" s="1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C25" i="9" s="1"/>
  <c r="C13" i="9" s="1"/>
  <c r="J13" i="9" s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3" i="5"/>
  <c r="I30" i="9" l="1"/>
  <c r="J22" i="8"/>
  <c r="C26" i="9" s="1"/>
  <c r="I32" i="9"/>
  <c r="G29" i="5"/>
  <c r="C27" i="9" l="1"/>
  <c r="C14" i="9"/>
  <c r="I33" i="9"/>
  <c r="C15" i="9" l="1"/>
  <c r="J15" i="9" s="1"/>
  <c r="J14" i="9"/>
  <c r="C31" i="12"/>
  <c r="J31" i="12" s="1"/>
</calcChain>
</file>

<file path=xl/sharedStrings.xml><?xml version="1.0" encoding="utf-8"?>
<sst xmlns="http://schemas.openxmlformats.org/spreadsheetml/2006/main" count="234" uniqueCount="90">
  <si>
    <t>DEFTERDARLIK AYLIK BİLGİ FORMU (ÖZET)</t>
  </si>
  <si>
    <t>İLİMİZ MERKEZ VE İLÇE TEŞKİLATI PERSONEL DAĞILIMI</t>
  </si>
  <si>
    <t>PERSONEL DURUMU</t>
  </si>
  <si>
    <t>MERKEZ</t>
  </si>
  <si>
    <t>İLÇELER</t>
  </si>
  <si>
    <t>TOPLAM</t>
  </si>
  <si>
    <t>BAKANLIK ATAMALI</t>
  </si>
  <si>
    <t>VALİLİK ATAMALI</t>
  </si>
  <si>
    <t>TAŞIT DURUMU</t>
  </si>
  <si>
    <t>TAHAKKUK</t>
  </si>
  <si>
    <t>TAHSİLAT</t>
  </si>
  <si>
    <t>MÜKELLEF SAYILARI</t>
  </si>
  <si>
    <t>GERÇEK USÜL</t>
  </si>
  <si>
    <t>BASİT  USÜL</t>
  </si>
  <si>
    <t>KURUMLAR VERGİSİ</t>
  </si>
  <si>
    <t>RET VE İADELER</t>
  </si>
  <si>
    <t>DERDEST DAVALAR</t>
  </si>
  <si>
    <t>DERDEST HUKUK DAVALARI</t>
  </si>
  <si>
    <t>DERDEST CEZA DAVALARI</t>
  </si>
  <si>
    <t>İCRA TAKİP DOSYALARI</t>
  </si>
  <si>
    <t>HAZİNE AVUKATI SAYISI</t>
  </si>
  <si>
    <t>BAŞMAKÇI MALMÜD.</t>
  </si>
  <si>
    <t>BAYAT MALMÜD.</t>
  </si>
  <si>
    <t>BOLVADİN MALMÜD.</t>
  </si>
  <si>
    <t>ÇAY MALMÜD.</t>
  </si>
  <si>
    <t>ÇOBANLAR MALMÜD.</t>
  </si>
  <si>
    <t>DAZKIRI MALMÜD.</t>
  </si>
  <si>
    <t>DİNAR MALMÜD.</t>
  </si>
  <si>
    <t>EMİRDAĞ MALMÜD.</t>
  </si>
  <si>
    <t>EVCİLER MALMÜD.</t>
  </si>
  <si>
    <t>HOCALAR MALMÜD.</t>
  </si>
  <si>
    <t>İHSANİYE MALMÜD.</t>
  </si>
  <si>
    <t>İSCEHİSAR MALMÜD.</t>
  </si>
  <si>
    <t>KIZILÖREN MALMÜD.</t>
  </si>
  <si>
    <t>SANDIKLI MALMÜD.</t>
  </si>
  <si>
    <t>SİNANPAŞA MALMÜD.</t>
  </si>
  <si>
    <t>SULTANDAĞI MALMÜD.</t>
  </si>
  <si>
    <t>ŞUHUT MALMÜD.</t>
  </si>
  <si>
    <t>BOLVADİN VD.MD.</t>
  </si>
  <si>
    <t>ÇAY VD.MD.</t>
  </si>
  <si>
    <t>DİNAR VD.MD.</t>
  </si>
  <si>
    <t>EMİRDAĞ VD.MD.</t>
  </si>
  <si>
    <t>SANDIKLI VD.MD.</t>
  </si>
  <si>
    <t>SAYMANLIKLAR</t>
  </si>
  <si>
    <t>MUHASEBE MÜD.</t>
  </si>
  <si>
    <t>KOCATEPE V.D. MÜD.</t>
  </si>
  <si>
    <t>TINAZTEPE V.D. MÜD.</t>
  </si>
  <si>
    <t>İSCEHİSAR VD.MD.</t>
  </si>
  <si>
    <t>KDV</t>
  </si>
  <si>
    <t>ÖTV</t>
  </si>
  <si>
    <t>İLİMİZ MERKEZ VE İLÇE GELİR -GİDER DAĞILIMI</t>
  </si>
  <si>
    <t>BÜTÇE GİDERİ</t>
  </si>
  <si>
    <t>ORAN</t>
  </si>
  <si>
    <t>BÜTÇE GELİRLERİ</t>
  </si>
  <si>
    <t>GELİRİN GİDERİ KARŞILAMA ORANI</t>
  </si>
  <si>
    <t>İL MERKEZİ</t>
  </si>
  <si>
    <t>120
Borç Kalanı</t>
  </si>
  <si>
    <t>121
Borç Kalanı</t>
  </si>
  <si>
    <t>122
Borç Kalanı</t>
  </si>
  <si>
    <t>800
Alacak Kalanı</t>
  </si>
  <si>
    <t>Personel Giderleri</t>
  </si>
  <si>
    <t>Sosyal Güvenlik Prim Giderleri</t>
  </si>
  <si>
    <t>Mal ve Hizmet Alım Giderleri</t>
  </si>
  <si>
    <t>Cari Transferler</t>
  </si>
  <si>
    <t>Sermaye Giderleri</t>
  </si>
  <si>
    <t>Sermaye Transferleri</t>
  </si>
  <si>
    <t>Borç Verme</t>
  </si>
  <si>
    <t>830.01
Borç Artığı</t>
  </si>
  <si>
    <t>830.02
Borç Artığı</t>
  </si>
  <si>
    <t>830.03
Borç Artığı</t>
  </si>
  <si>
    <t>830.05
Borç Artığı</t>
  </si>
  <si>
    <t>830.06
Borç Artığı</t>
  </si>
  <si>
    <t>830.07
Borç Artığı</t>
  </si>
  <si>
    <t>830.08
Borç Artığı</t>
  </si>
  <si>
    <t>830 Hesap
Borç Artığı</t>
  </si>
  <si>
    <t>GENEL    TOPLAM</t>
  </si>
  <si>
    <t>TOPLAM (830)</t>
  </si>
  <si>
    <t>PERS.GİDERLERİ (830.01)</t>
  </si>
  <si>
    <t>SOS.GÜV.KUR.ÖD. (830.02)</t>
  </si>
  <si>
    <t>MAL VE HİZ.ALIM (830.03)</t>
  </si>
  <si>
    <t>CARİ TRANS. (830.05)</t>
  </si>
  <si>
    <t>BORÇ VERME (830.08)</t>
  </si>
  <si>
    <t>AYRINTILI HARCAMA</t>
  </si>
  <si>
    <t>PERSONEL GİDERLERİ (1+2)</t>
  </si>
  <si>
    <t>CARİ GİDERLER (3)</t>
  </si>
  <si>
    <t>YATIRIM GİDERLERİ (4+5+6)</t>
  </si>
  <si>
    <t>SERMAYE GİD.
(830.06)</t>
  </si>
  <si>
    <t>SERMAYE TRANSFER. (830.07)</t>
  </si>
  <si>
    <t>AFYONKARAHİSAR İL GENELİ BÜTÇE GİDERLERİ DAĞILIMI</t>
  </si>
  <si>
    <t>DÖNEMİ: EKİM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</si>
</sst>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T_L_-;\-* #,##0.00\ _T_L_-;_-* &quot;-&quot;??\ _T_L_-;_-@_-"/>
    <numFmt numFmtId="165" formatCode="#,##0.00\ _T_L"/>
    <numFmt numFmtId="166" formatCode="_-* #,##0.00\ _T_L_-;\-* #,##0.00\ _T_L_-;_-* \-??\ _T_L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0"/>
      <color theme="1"/>
      <name val="Verdana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sz val="13"/>
      <color theme="1"/>
      <name val="Verdana"/>
      <family val="2"/>
      <charset val="162"/>
    </font>
    <font>
      <sz val="11"/>
      <color theme="1"/>
      <name val="Verdana"/>
      <family val="2"/>
      <charset val="162"/>
    </font>
    <font>
      <sz val="11"/>
      <color rgb="FF000000"/>
      <name val="Verdana"/>
      <family val="2"/>
      <charset val="162"/>
    </font>
    <font>
      <sz val="12"/>
      <color theme="1"/>
      <name val="Verdana"/>
      <family val="2"/>
      <charset val="162"/>
    </font>
    <font>
      <b/>
      <sz val="12"/>
      <color theme="1"/>
      <name val="Verdana"/>
      <family val="2"/>
      <charset val="162"/>
    </font>
    <font>
      <b/>
      <sz val="13"/>
      <color theme="1"/>
      <name val="Verdana"/>
      <family val="2"/>
      <charset val="162"/>
    </font>
    <font>
      <sz val="11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8">
    <xf numFmtId="0" fontId="0" fillId="0" borderId="0"/>
    <xf numFmtId="0" fontId="24" fillId="0" borderId="0"/>
    <xf numFmtId="0" fontId="24" fillId="0" borderId="0"/>
    <xf numFmtId="0" fontId="25" fillId="0" borderId="0"/>
    <xf numFmtId="0" fontId="13" fillId="0" borderId="0"/>
    <xf numFmtId="164" fontId="25" fillId="0" borderId="0" applyFont="0" applyFill="0" applyBorder="0" applyAlignment="0" applyProtection="0"/>
    <xf numFmtId="0" fontId="12" fillId="0" borderId="0"/>
    <xf numFmtId="0" fontId="11" fillId="0" borderId="0"/>
    <xf numFmtId="0" fontId="24" fillId="0" borderId="0"/>
    <xf numFmtId="0" fontId="24" fillId="0" borderId="0"/>
    <xf numFmtId="0" fontId="10" fillId="0" borderId="0"/>
    <xf numFmtId="164" fontId="24" fillId="0" borderId="0" applyFont="0" applyFill="0" applyBorder="0" applyAlignment="0" applyProtection="0"/>
    <xf numFmtId="0" fontId="9" fillId="0" borderId="0"/>
    <xf numFmtId="0" fontId="24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6">
    <xf numFmtId="0" fontId="0" fillId="0" borderId="0" xfId="0"/>
    <xf numFmtId="4" fontId="22" fillId="0" borderId="28" xfId="0" applyNumberFormat="1" applyFont="1" applyBorder="1" applyAlignment="1" applyProtection="1">
      <alignment horizontal="right" vertical="center"/>
      <protection locked="0"/>
    </xf>
    <xf numFmtId="4" fontId="22" fillId="0" borderId="28" xfId="0" applyNumberFormat="1" applyFont="1" applyFill="1" applyBorder="1" applyAlignment="1" applyProtection="1">
      <alignment horizontal="right" vertical="center"/>
      <protection locked="0"/>
    </xf>
    <xf numFmtId="4" fontId="22" fillId="0" borderId="33" xfId="0" applyNumberFormat="1" applyFont="1" applyFill="1" applyBorder="1" applyAlignment="1" applyProtection="1">
      <alignment horizontal="right" vertical="center"/>
      <protection locked="0"/>
    </xf>
    <xf numFmtId="4" fontId="22" fillId="0" borderId="3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vertical="center" wrapText="1"/>
      <protection locked="0"/>
    </xf>
    <xf numFmtId="0" fontId="23" fillId="0" borderId="16" xfId="0" applyFont="1" applyBorder="1" applyAlignment="1" applyProtection="1">
      <alignment vertical="center"/>
      <protection locked="0"/>
    </xf>
    <xf numFmtId="0" fontId="23" fillId="0" borderId="12" xfId="0" applyFont="1" applyBorder="1" applyAlignment="1" applyProtection="1">
      <alignment vertical="center"/>
      <protection locked="0"/>
    </xf>
    <xf numFmtId="0" fontId="20" fillId="0" borderId="12" xfId="0" applyNumberFormat="1" applyFont="1" applyFill="1" applyBorder="1" applyAlignment="1" applyProtection="1">
      <alignment vertical="center"/>
      <protection locked="0"/>
    </xf>
    <xf numFmtId="0" fontId="23" fillId="0" borderId="29" xfId="0" applyFont="1" applyBorder="1" applyAlignment="1" applyProtection="1">
      <alignment vertical="center"/>
      <protection locked="0"/>
    </xf>
    <xf numFmtId="4" fontId="18" fillId="0" borderId="33" xfId="0" applyNumberFormat="1" applyFont="1" applyFill="1" applyBorder="1" applyAlignment="1" applyProtection="1">
      <alignment horizontal="center" vertical="center"/>
    </xf>
    <xf numFmtId="3" fontId="18" fillId="0" borderId="2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horizontal="center" vertical="center"/>
      <protection hidden="1"/>
    </xf>
    <xf numFmtId="0" fontId="18" fillId="0" borderId="33" xfId="0" applyFont="1" applyFill="1" applyBorder="1" applyAlignment="1" applyProtection="1">
      <alignment horizontal="center" vertical="center"/>
      <protection hidden="1"/>
    </xf>
    <xf numFmtId="0" fontId="18" fillId="0" borderId="33" xfId="0" applyFont="1" applyFill="1" applyBorder="1" applyAlignment="1" applyProtection="1">
      <alignment horizontal="left" vertical="center"/>
      <protection hidden="1"/>
    </xf>
    <xf numFmtId="4" fontId="18" fillId="0" borderId="33" xfId="0" applyNumberFormat="1" applyFont="1" applyFill="1" applyBorder="1" applyAlignment="1" applyProtection="1">
      <alignment horizontal="center" vertical="center"/>
      <protection hidden="1"/>
    </xf>
    <xf numFmtId="0" fontId="18" fillId="0" borderId="9" xfId="0" applyFont="1" applyFill="1" applyBorder="1" applyAlignment="1" applyProtection="1">
      <alignment horizontal="left" vertical="center"/>
      <protection hidden="1"/>
    </xf>
    <xf numFmtId="0" fontId="18" fillId="0" borderId="31" xfId="0" applyFont="1" applyFill="1" applyBorder="1" applyAlignment="1" applyProtection="1">
      <alignment horizontal="center" vertical="center"/>
      <protection hidden="1"/>
    </xf>
    <xf numFmtId="4" fontId="19" fillId="0" borderId="31" xfId="0" applyNumberFormat="1" applyFont="1" applyFill="1" applyBorder="1" applyAlignment="1" applyProtection="1">
      <alignment horizontal="right" vertical="center"/>
      <protection hidden="1"/>
    </xf>
    <xf numFmtId="4" fontId="18" fillId="0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22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left" vertical="center"/>
      <protection hidden="1"/>
    </xf>
    <xf numFmtId="0" fontId="14" fillId="0" borderId="30" xfId="0" applyFont="1" applyFill="1" applyBorder="1" applyAlignment="1" applyProtection="1">
      <alignment horizontal="left" vertical="center"/>
      <protection hidden="1"/>
    </xf>
    <xf numFmtId="0" fontId="14" fillId="0" borderId="30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3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4" fillId="0" borderId="33" xfId="0" applyFont="1" applyFill="1" applyBorder="1" applyAlignment="1" applyProtection="1">
      <alignment horizontal="center" vertical="center"/>
      <protection hidden="1"/>
    </xf>
    <xf numFmtId="0" fontId="0" fillId="0" borderId="33" xfId="0" applyFill="1" applyBorder="1" applyAlignment="1" applyProtection="1">
      <alignment horizontal="center" vertical="center"/>
      <protection hidden="1"/>
    </xf>
    <xf numFmtId="0" fontId="0" fillId="0" borderId="33" xfId="0" applyBorder="1" applyProtection="1">
      <protection hidden="1"/>
    </xf>
    <xf numFmtId="0" fontId="16" fillId="0" borderId="33" xfId="0" applyFont="1" applyFill="1" applyBorder="1" applyAlignment="1" applyProtection="1">
      <alignment horizontal="center" vertical="center" wrapText="1"/>
      <protection hidden="1"/>
    </xf>
    <xf numFmtId="4" fontId="1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32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vertical="center"/>
      <protection hidden="1"/>
    </xf>
    <xf numFmtId="0" fontId="14" fillId="0" borderId="44" xfId="0" applyFont="1" applyFill="1" applyBorder="1" applyAlignment="1" applyProtection="1">
      <alignment horizontal="center" vertical="center"/>
      <protection hidden="1"/>
    </xf>
    <xf numFmtId="0" fontId="14" fillId="0" borderId="46" xfId="0" applyFont="1" applyFill="1" applyBorder="1" applyAlignment="1" applyProtection="1">
      <alignment horizontal="left" vertical="center"/>
      <protection hidden="1"/>
    </xf>
    <xf numFmtId="0" fontId="14" fillId="0" borderId="48" xfId="0" applyFont="1" applyFill="1" applyBorder="1" applyAlignment="1" applyProtection="1">
      <alignment horizontal="left" vertical="center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3" fontId="18" fillId="0" borderId="24" xfId="0" applyNumberFormat="1" applyFont="1" applyFill="1" applyBorder="1" applyAlignment="1" applyProtection="1">
      <alignment horizontal="center" vertical="center"/>
      <protection hidden="1"/>
    </xf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20" fillId="0" borderId="4" xfId="0" applyNumberFormat="1" applyFont="1" applyFill="1" applyBorder="1" applyAlignment="1" applyProtection="1">
      <alignment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32" fillId="0" borderId="14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4" fontId="19" fillId="0" borderId="33" xfId="0" applyNumberFormat="1" applyFont="1" applyFill="1" applyBorder="1" applyAlignment="1" applyProtection="1">
      <alignment horizontal="right" vertical="center"/>
      <protection locked="0"/>
    </xf>
    <xf numFmtId="4" fontId="22" fillId="0" borderId="33" xfId="0" applyNumberFormat="1" applyFont="1" applyBorder="1" applyAlignment="1" applyProtection="1">
      <alignment horizontal="right" vertical="center"/>
    </xf>
    <xf numFmtId="4" fontId="22" fillId="0" borderId="36" xfId="0" applyNumberFormat="1" applyFont="1" applyFill="1" applyBorder="1" applyAlignment="1" applyProtection="1">
      <alignment horizontal="right" vertical="center"/>
      <protection locked="0"/>
    </xf>
    <xf numFmtId="4" fontId="22" fillId="0" borderId="32" xfId="0" applyNumberFormat="1" applyFont="1" applyFill="1" applyBorder="1" applyAlignment="1" applyProtection="1">
      <alignment horizontal="right" vertical="center"/>
      <protection locked="0"/>
    </xf>
    <xf numFmtId="4" fontId="19" fillId="0" borderId="28" xfId="0" applyNumberFormat="1" applyFont="1" applyBorder="1" applyAlignment="1" applyProtection="1">
      <alignment horizontal="right" vertical="center"/>
      <protection locked="0"/>
    </xf>
    <xf numFmtId="4" fontId="19" fillId="0" borderId="33" xfId="0" applyNumberFormat="1" applyFont="1" applyBorder="1" applyAlignment="1" applyProtection="1">
      <alignment horizontal="right" vertical="center"/>
    </xf>
    <xf numFmtId="4" fontId="19" fillId="0" borderId="9" xfId="0" applyNumberFormat="1" applyFont="1" applyBorder="1" applyAlignment="1" applyProtection="1">
      <alignment horizontal="right" vertical="center"/>
      <protection locked="0"/>
    </xf>
    <xf numFmtId="4" fontId="19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28" xfId="0" applyNumberFormat="1" applyFont="1" applyFill="1" applyBorder="1" applyAlignment="1" applyProtection="1">
      <alignment horizontal="right" vertical="center"/>
      <protection locked="0"/>
    </xf>
    <xf numFmtId="4" fontId="19" fillId="0" borderId="36" xfId="0" applyNumberFormat="1" applyFont="1" applyFill="1" applyBorder="1" applyAlignment="1" applyProtection="1">
      <alignment horizontal="right" vertical="center"/>
      <protection locked="0"/>
    </xf>
    <xf numFmtId="4" fontId="19" fillId="0" borderId="32" xfId="0" applyNumberFormat="1" applyFont="1" applyFill="1" applyBorder="1" applyAlignment="1" applyProtection="1">
      <alignment horizontal="right" vertical="center"/>
      <protection locked="0"/>
    </xf>
    <xf numFmtId="4" fontId="19" fillId="0" borderId="33" xfId="0" applyNumberFormat="1" applyFont="1" applyBorder="1" applyAlignment="1" applyProtection="1">
      <alignment horizontal="right" vertical="center"/>
      <protection locked="0"/>
    </xf>
    <xf numFmtId="4" fontId="19" fillId="0" borderId="0" xfId="14" applyNumberFormat="1" applyFont="1" applyAlignment="1" applyProtection="1">
      <alignment horizontal="right" vertical="center"/>
      <protection locked="0"/>
    </xf>
    <xf numFmtId="4" fontId="19" fillId="0" borderId="33" xfId="14" applyNumberFormat="1" applyFont="1" applyBorder="1" applyAlignment="1" applyProtection="1">
      <alignment horizontal="right" vertical="center"/>
      <protection locked="0"/>
    </xf>
    <xf numFmtId="4" fontId="3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7" xfId="0" applyNumberFormat="1" applyFont="1" applyFill="1" applyBorder="1" applyAlignment="1" applyProtection="1">
      <alignment horizontal="right" vertical="center"/>
      <protection locked="0"/>
    </xf>
    <xf numFmtId="4" fontId="19" fillId="0" borderId="27" xfId="0" applyNumberFormat="1" applyFont="1" applyBorder="1" applyAlignment="1" applyProtection="1">
      <alignment horizontal="right" vertical="center"/>
      <protection locked="0"/>
    </xf>
    <xf numFmtId="4" fontId="35" fillId="0" borderId="33" xfId="0" applyNumberFormat="1" applyFont="1" applyBorder="1" applyAlignment="1" applyProtection="1">
      <alignment horizontal="right" vertical="center"/>
      <protection locked="0"/>
    </xf>
    <xf numFmtId="4" fontId="35" fillId="0" borderId="33" xfId="0" applyNumberFormat="1" applyFont="1" applyBorder="1" applyAlignment="1" applyProtection="1">
      <alignment horizontal="right" vertical="center" wrapText="1"/>
      <protection locked="0"/>
    </xf>
    <xf numFmtId="4" fontId="34" fillId="0" borderId="27" xfId="0" applyNumberFormat="1" applyFont="1" applyBorder="1" applyAlignment="1" applyProtection="1">
      <alignment horizontal="right" vertical="center" wrapText="1"/>
      <protection locked="0"/>
    </xf>
    <xf numFmtId="4" fontId="19" fillId="0" borderId="12" xfId="0" applyNumberFormat="1" applyFont="1" applyFill="1" applyBorder="1" applyAlignment="1" applyProtection="1">
      <alignment horizontal="right" vertical="center"/>
      <protection locked="0"/>
    </xf>
    <xf numFmtId="4" fontId="19" fillId="0" borderId="12" xfId="0" applyNumberFormat="1" applyFont="1" applyBorder="1" applyAlignment="1" applyProtection="1">
      <alignment horizontal="right" vertical="center"/>
      <protection locked="0"/>
    </xf>
    <xf numFmtId="4" fontId="19" fillId="2" borderId="12" xfId="0" applyNumberFormat="1" applyFont="1" applyFill="1" applyBorder="1" applyAlignment="1" applyProtection="1">
      <alignment horizontal="right" vertical="center" wrapText="1"/>
    </xf>
    <xf numFmtId="4" fontId="19" fillId="2" borderId="28" xfId="0" applyNumberFormat="1" applyFont="1" applyFill="1" applyBorder="1" applyAlignment="1" applyProtection="1">
      <alignment horizontal="right" vertical="center"/>
    </xf>
    <xf numFmtId="4" fontId="36" fillId="0" borderId="33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23" fillId="0" borderId="11" xfId="0" applyFont="1" applyBorder="1" applyAlignment="1" applyProtection="1">
      <alignment vertical="center"/>
      <protection locked="0"/>
    </xf>
    <xf numFmtId="4" fontId="40" fillId="0" borderId="28" xfId="0" applyNumberFormat="1" applyFont="1" applyFill="1" applyBorder="1" applyAlignment="1" applyProtection="1">
      <alignment horizontal="right" vertical="center"/>
      <protection locked="0"/>
    </xf>
    <xf numFmtId="4" fontId="22" fillId="0" borderId="33" xfId="0" applyNumberFormat="1" applyFont="1" applyBorder="1" applyAlignment="1">
      <alignment horizontal="right" vertical="center"/>
    </xf>
    <xf numFmtId="4" fontId="40" fillId="0" borderId="33" xfId="0" applyNumberFormat="1" applyFont="1" applyBorder="1" applyAlignment="1">
      <alignment horizontal="right" vertical="center"/>
    </xf>
    <xf numFmtId="4" fontId="26" fillId="0" borderId="33" xfId="0" applyNumberFormat="1" applyFont="1" applyBorder="1" applyAlignment="1">
      <alignment horizontal="right" vertical="center"/>
    </xf>
    <xf numFmtId="4" fontId="42" fillId="0" borderId="28" xfId="0" applyNumberFormat="1" applyFont="1" applyFill="1" applyBorder="1" applyAlignment="1" applyProtection="1">
      <alignment horizontal="right" vertical="center"/>
      <protection locked="0"/>
    </xf>
    <xf numFmtId="4" fontId="42" fillId="0" borderId="30" xfId="0" applyNumberFormat="1" applyFont="1" applyFill="1" applyBorder="1" applyAlignment="1" applyProtection="1">
      <alignment horizontal="right" vertical="center"/>
      <protection locked="0"/>
    </xf>
    <xf numFmtId="4" fontId="40" fillId="0" borderId="33" xfId="0" applyNumberFormat="1" applyFont="1" applyBorder="1" applyAlignment="1">
      <alignment vertical="center"/>
    </xf>
    <xf numFmtId="4" fontId="40" fillId="0" borderId="30" xfId="0" applyNumberFormat="1" applyFont="1" applyBorder="1" applyAlignment="1">
      <alignment vertical="center"/>
    </xf>
    <xf numFmtId="4" fontId="40" fillId="0" borderId="0" xfId="0" applyNumberFormat="1" applyFont="1" applyAlignment="1">
      <alignment vertical="center"/>
    </xf>
    <xf numFmtId="2" fontId="40" fillId="0" borderId="33" xfId="0" applyNumberFormat="1" applyFont="1" applyBorder="1" applyAlignment="1">
      <alignment vertical="center"/>
    </xf>
    <xf numFmtId="0" fontId="40" fillId="0" borderId="33" xfId="0" applyFont="1" applyBorder="1" applyAlignment="1">
      <alignment horizontal="right" vertical="center"/>
    </xf>
    <xf numFmtId="165" fontId="0" fillId="0" borderId="33" xfId="0" applyNumberFormat="1" applyBorder="1"/>
    <xf numFmtId="0" fontId="0" fillId="0" borderId="46" xfId="0" applyFill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4" fontId="0" fillId="0" borderId="30" xfId="0" applyNumberFormat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3" fontId="19" fillId="0" borderId="22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23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39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52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24" xfId="0" applyNumberFormat="1" applyFont="1" applyFill="1" applyBorder="1" applyAlignment="1" applyProtection="1">
      <alignment horizontal="center" vertical="center"/>
      <protection hidden="1"/>
    </xf>
    <xf numFmtId="0" fontId="18" fillId="0" borderId="24" xfId="0" applyFont="1" applyFill="1" applyBorder="1" applyAlignment="1" applyProtection="1">
      <alignment horizontal="center" vertical="center" wrapText="1"/>
      <protection hidden="1"/>
    </xf>
    <xf numFmtId="0" fontId="18" fillId="0" borderId="25" xfId="0" applyFont="1" applyFill="1" applyBorder="1" applyAlignment="1" applyProtection="1">
      <alignment horizontal="center" vertical="center" wrapText="1"/>
      <protection hidden="1"/>
    </xf>
    <xf numFmtId="4" fontId="3" fillId="0" borderId="49" xfId="0" applyNumberFormat="1" applyFont="1" applyFill="1" applyBorder="1" applyAlignment="1" applyProtection="1">
      <alignment horizontal="right" vertical="center"/>
      <protection hidden="1"/>
    </xf>
    <xf numFmtId="4" fontId="3" fillId="0" borderId="50" xfId="0" applyNumberFormat="1" applyFont="1" applyBorder="1" applyAlignment="1" applyProtection="1">
      <alignment horizontal="right" vertical="center"/>
      <protection hidden="1"/>
    </xf>
    <xf numFmtId="4" fontId="4" fillId="0" borderId="49" xfId="0" applyNumberFormat="1" applyFont="1" applyFill="1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48" xfId="0" applyFill="1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4" fontId="0" fillId="0" borderId="49" xfId="0" applyNumberFormat="1" applyBorder="1" applyAlignment="1" applyProtection="1">
      <alignment horizontal="center" vertical="center"/>
      <protection hidden="1"/>
    </xf>
    <xf numFmtId="0" fontId="0" fillId="0" borderId="20" xfId="0" applyFill="1" applyBorder="1" applyAlignment="1" applyProtection="1">
      <alignment horizontal="center" vertical="center" wrapText="1"/>
      <protection hidden="1"/>
    </xf>
    <xf numFmtId="0" fontId="0" fillId="0" borderId="21" xfId="0" applyFill="1" applyBorder="1" applyAlignment="1" applyProtection="1">
      <alignment horizontal="center" vertical="center" wrapText="1"/>
      <protection hidden="1"/>
    </xf>
    <xf numFmtId="0" fontId="14" fillId="0" borderId="30" xfId="0" applyFont="1" applyFill="1" applyBorder="1" applyAlignment="1" applyProtection="1">
      <alignment horizontal="center" vertical="center"/>
      <protection hidden="1"/>
    </xf>
    <xf numFmtId="0" fontId="14" fillId="0" borderId="31" xfId="0" applyFont="1" applyFill="1" applyBorder="1" applyAlignment="1" applyProtection="1">
      <alignment horizontal="center" vertical="center"/>
      <protection hidden="1"/>
    </xf>
    <xf numFmtId="0" fontId="14" fillId="0" borderId="32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vertical="center" wrapText="1"/>
      <protection hidden="1"/>
    </xf>
    <xf numFmtId="0" fontId="0" fillId="0" borderId="17" xfId="0" applyFill="1" applyBorder="1" applyAlignment="1" applyProtection="1">
      <alignment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3" fontId="4" fillId="0" borderId="30" xfId="0" applyNumberFormat="1" applyFont="1" applyFill="1" applyBorder="1" applyAlignment="1" applyProtection="1">
      <alignment horizontal="center" vertical="center"/>
      <protection hidden="1"/>
    </xf>
    <xf numFmtId="3" fontId="0" fillId="0" borderId="32" xfId="0" applyNumberFormat="1" applyBorder="1" applyAlignment="1" applyProtection="1">
      <alignment horizontal="center" vertical="center"/>
      <protection hidden="1"/>
    </xf>
    <xf numFmtId="3" fontId="22" fillId="0" borderId="30" xfId="0" applyNumberFormat="1" applyFont="1" applyFill="1" applyBorder="1" applyAlignment="1" applyProtection="1">
      <alignment horizontal="center" vertical="center"/>
      <protection hidden="1"/>
    </xf>
    <xf numFmtId="3" fontId="18" fillId="0" borderId="30" xfId="0" applyNumberFormat="1" applyFont="1" applyFill="1" applyBorder="1" applyAlignment="1" applyProtection="1">
      <alignment horizontal="center" vertical="center"/>
      <protection hidden="1"/>
    </xf>
    <xf numFmtId="4" fontId="3" fillId="0" borderId="30" xfId="0" applyNumberFormat="1" applyFont="1" applyFill="1" applyBorder="1" applyAlignment="1" applyProtection="1">
      <alignment horizontal="right" vertical="center"/>
      <protection hidden="1"/>
    </xf>
    <xf numFmtId="4" fontId="3" fillId="0" borderId="32" xfId="0" applyNumberFormat="1" applyFont="1" applyBorder="1" applyAlignment="1" applyProtection="1">
      <alignment horizontal="right" vertical="center"/>
      <protection hidden="1"/>
    </xf>
    <xf numFmtId="4" fontId="4" fillId="0" borderId="30" xfId="0" applyNumberFormat="1" applyFont="1" applyFill="1" applyBorder="1" applyAlignment="1" applyProtection="1">
      <alignment horizontal="center" vertical="center"/>
      <protection hidden="1"/>
    </xf>
    <xf numFmtId="0" fontId="14" fillId="0" borderId="41" xfId="0" applyFont="1" applyFill="1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0" fontId="0" fillId="0" borderId="32" xfId="0" applyFill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4" fontId="14" fillId="0" borderId="33" xfId="0" applyNumberFormat="1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4" fontId="19" fillId="0" borderId="9" xfId="0" applyNumberFormat="1" applyFont="1" applyFill="1" applyBorder="1" applyAlignment="1" applyProtection="1">
      <alignment horizontal="right" vertical="center"/>
      <protection hidden="1"/>
    </xf>
    <xf numFmtId="0" fontId="14" fillId="0" borderId="33" xfId="0" applyFont="1" applyFill="1" applyBorder="1" applyAlignment="1" applyProtection="1">
      <alignment horizontal="center" vertical="center"/>
      <protection hidden="1"/>
    </xf>
    <xf numFmtId="3" fontId="19" fillId="0" borderId="30" xfId="0" applyNumberFormat="1" applyFont="1" applyFill="1" applyBorder="1" applyAlignment="1" applyProtection="1">
      <alignment horizontal="center" vertical="center"/>
      <protection hidden="1"/>
    </xf>
    <xf numFmtId="3" fontId="18" fillId="0" borderId="33" xfId="0" applyNumberFormat="1" applyFont="1" applyFill="1" applyBorder="1" applyAlignment="1" applyProtection="1">
      <alignment horizontal="center" vertical="center"/>
      <protection hidden="1"/>
    </xf>
    <xf numFmtId="4" fontId="19" fillId="0" borderId="30" xfId="0" applyNumberFormat="1" applyFont="1" applyFill="1" applyBorder="1" applyAlignment="1" applyProtection="1">
      <alignment horizontal="right" vertical="center" wrapText="1"/>
      <protection hidden="1"/>
    </xf>
    <xf numFmtId="0" fontId="19" fillId="0" borderId="32" xfId="0" applyFont="1" applyFill="1" applyBorder="1" applyAlignment="1" applyProtection="1">
      <alignment horizontal="right" vertical="center"/>
      <protection hidden="1"/>
    </xf>
    <xf numFmtId="4" fontId="19" fillId="0" borderId="33" xfId="0" applyNumberFormat="1" applyFont="1" applyFill="1" applyBorder="1" applyAlignment="1" applyProtection="1">
      <alignment horizontal="right" vertical="center"/>
      <protection hidden="1"/>
    </xf>
    <xf numFmtId="0" fontId="19" fillId="0" borderId="33" xfId="0" applyFont="1" applyFill="1" applyBorder="1" applyAlignment="1" applyProtection="1">
      <alignment horizontal="right" vertical="center"/>
      <protection hidden="1"/>
    </xf>
    <xf numFmtId="0" fontId="27" fillId="0" borderId="1" xfId="0" applyFont="1" applyFill="1" applyBorder="1" applyAlignment="1" applyProtection="1">
      <alignment horizontal="center" vertical="center"/>
      <protection hidden="1"/>
    </xf>
    <xf numFmtId="0" fontId="18" fillId="0" borderId="6" xfId="0" applyFont="1" applyFill="1" applyBorder="1" applyAlignment="1" applyProtection="1">
      <alignment horizontal="center" vertical="center"/>
      <protection hidden="1"/>
    </xf>
    <xf numFmtId="0" fontId="19" fillId="0" borderId="15" xfId="0" applyFont="1" applyFill="1" applyBorder="1" applyAlignment="1" applyProtection="1">
      <alignment horizontal="center" vertical="center"/>
      <protection hidden="1"/>
    </xf>
    <xf numFmtId="0" fontId="19" fillId="0" borderId="7" xfId="0" applyFont="1" applyFill="1" applyBorder="1" applyAlignment="1" applyProtection="1">
      <alignment horizontal="center" vertical="center"/>
      <protection hidden="1"/>
    </xf>
    <xf numFmtId="0" fontId="19" fillId="0" borderId="22" xfId="0" applyFont="1" applyFill="1" applyBorder="1" applyAlignment="1" applyProtection="1">
      <alignment horizontal="center" vertical="center"/>
      <protection hidden="1"/>
    </xf>
    <xf numFmtId="0" fontId="19" fillId="0" borderId="26" xfId="0" applyFont="1" applyFill="1" applyBorder="1" applyAlignment="1" applyProtection="1">
      <alignment horizontal="center" vertical="center"/>
      <protection hidden="1"/>
    </xf>
    <xf numFmtId="0" fontId="18" fillId="0" borderId="33" xfId="0" applyFont="1" applyFill="1" applyBorder="1" applyAlignment="1" applyProtection="1">
      <alignment horizontal="center" vertical="center"/>
      <protection hidden="1"/>
    </xf>
    <xf numFmtId="0" fontId="19" fillId="0" borderId="33" xfId="0" applyFont="1" applyFill="1" applyBorder="1" applyAlignment="1" applyProtection="1">
      <alignment horizontal="center" vertical="center"/>
      <protection hidden="1"/>
    </xf>
    <xf numFmtId="0" fontId="16" fillId="0" borderId="33" xfId="0" applyFont="1" applyFill="1" applyBorder="1" applyAlignment="1" applyProtection="1">
      <alignment horizontal="center" vertical="center" wrapText="1"/>
      <protection hidden="1"/>
    </xf>
    <xf numFmtId="0" fontId="17" fillId="0" borderId="33" xfId="0" applyFont="1" applyFill="1" applyBorder="1" applyAlignment="1" applyProtection="1">
      <alignment horizontal="center" vertical="center" wrapText="1"/>
      <protection hidden="1"/>
    </xf>
    <xf numFmtId="0" fontId="14" fillId="0" borderId="37" xfId="0" applyFont="1" applyFill="1" applyBorder="1" applyAlignment="1" applyProtection="1">
      <alignment vertical="center"/>
      <protection hidden="1"/>
    </xf>
    <xf numFmtId="0" fontId="14" fillId="0" borderId="38" xfId="0" applyFont="1" applyFill="1" applyBorder="1" applyAlignment="1" applyProtection="1">
      <alignment vertical="center"/>
      <protection hidden="1"/>
    </xf>
    <xf numFmtId="0" fontId="14" fillId="0" borderId="39" xfId="0" applyFont="1" applyFill="1" applyBorder="1" applyAlignment="1" applyProtection="1">
      <alignment vertical="center"/>
      <protection hidden="1"/>
    </xf>
    <xf numFmtId="0" fontId="28" fillId="0" borderId="40" xfId="0" applyFont="1" applyFill="1" applyBorder="1" applyAlignment="1" applyProtection="1">
      <alignment horizontal="center" vertical="center"/>
      <protection hidden="1"/>
    </xf>
    <xf numFmtId="0" fontId="30" fillId="0" borderId="40" xfId="0" applyFont="1" applyFill="1" applyBorder="1" applyAlignment="1" applyProtection="1">
      <alignment horizontal="center" vertical="center"/>
      <protection hidden="1"/>
    </xf>
    <xf numFmtId="0" fontId="31" fillId="0" borderId="40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vertical="center"/>
      <protection hidden="1"/>
    </xf>
    <xf numFmtId="0" fontId="4" fillId="0" borderId="11" xfId="0" applyFont="1" applyFill="1" applyBorder="1" applyAlignment="1" applyProtection="1">
      <alignment vertical="center"/>
      <protection hidden="1"/>
    </xf>
    <xf numFmtId="0" fontId="26" fillId="0" borderId="35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29" fillId="0" borderId="0" xfId="0" applyFont="1" applyFill="1" applyAlignme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center"/>
      <protection hidden="1"/>
    </xf>
    <xf numFmtId="0" fontId="14" fillId="0" borderId="3" xfId="0" applyFont="1" applyFill="1" applyBorder="1" applyAlignment="1" applyProtection="1">
      <alignment vertical="center"/>
      <protection hidden="1"/>
    </xf>
    <xf numFmtId="0" fontId="14" fillId="0" borderId="18" xfId="0" applyFont="1" applyFill="1" applyBorder="1" applyAlignment="1" applyProtection="1">
      <alignment vertical="center"/>
      <protection hidden="1"/>
    </xf>
    <xf numFmtId="0" fontId="14" fillId="0" borderId="13" xfId="0" applyFont="1" applyFill="1" applyBorder="1" applyAlignment="1" applyProtection="1">
      <alignment horizontal="center" vertical="center"/>
      <protection hidden="1"/>
    </xf>
    <xf numFmtId="0" fontId="14" fillId="0" borderId="37" xfId="0" applyFont="1" applyFill="1" applyBorder="1" applyAlignment="1" applyProtection="1">
      <alignment vertical="center"/>
      <protection locked="0"/>
    </xf>
    <xf numFmtId="0" fontId="14" fillId="0" borderId="38" xfId="0" applyFont="1" applyFill="1" applyBorder="1" applyAlignment="1" applyProtection="1">
      <alignment vertical="center"/>
      <protection locked="0"/>
    </xf>
    <xf numFmtId="0" fontId="14" fillId="0" borderId="39" xfId="0" applyFont="1" applyFill="1" applyBorder="1" applyAlignment="1" applyProtection="1">
      <alignment vertical="center"/>
      <protection locked="0"/>
    </xf>
    <xf numFmtId="0" fontId="30" fillId="0" borderId="40" xfId="0" applyFont="1" applyFill="1" applyBorder="1" applyAlignment="1" applyProtection="1">
      <alignment horizontal="center" vertical="center"/>
      <protection locked="0"/>
    </xf>
    <xf numFmtId="0" fontId="31" fillId="0" borderId="40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26" fillId="0" borderId="35" xfId="0" applyFont="1" applyFill="1" applyBorder="1" applyAlignment="1" applyProtection="1">
      <alignment horizontal="center" vertical="center"/>
      <protection locked="0"/>
    </xf>
    <xf numFmtId="0" fontId="26" fillId="0" borderId="35" xfId="0" applyFont="1" applyFill="1" applyBorder="1" applyAlignment="1" applyProtection="1">
      <alignment horizontal="center" vertical="center"/>
    </xf>
    <xf numFmtId="0" fontId="28" fillId="0" borderId="40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0" fontId="14" fillId="0" borderId="18" xfId="0" applyFont="1" applyFill="1" applyBorder="1" applyAlignment="1" applyProtection="1">
      <alignment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4" fontId="19" fillId="0" borderId="33" xfId="0" applyNumberFormat="1" applyFont="1" applyFill="1" applyBorder="1" applyAlignment="1" applyProtection="1">
      <alignment horizontal="right" vertical="center"/>
    </xf>
    <xf numFmtId="4" fontId="19" fillId="0" borderId="33" xfId="0" applyNumberFormat="1" applyFont="1" applyFill="1" applyBorder="1" applyAlignment="1" applyProtection="1">
      <alignment vertical="center"/>
      <protection locked="0"/>
    </xf>
    <xf numFmtId="4" fontId="19" fillId="0" borderId="30" xfId="0" applyNumberFormat="1" applyFont="1" applyFill="1" applyBorder="1" applyAlignment="1" applyProtection="1">
      <alignment vertical="center"/>
      <protection locked="0"/>
    </xf>
    <xf numFmtId="4" fontId="19" fillId="0" borderId="33" xfId="0" applyNumberFormat="1" applyFont="1" applyFill="1" applyBorder="1" applyAlignment="1">
      <alignment horizontal="right" vertical="center"/>
    </xf>
    <xf numFmtId="4" fontId="19" fillId="0" borderId="40" xfId="0" applyNumberFormat="1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4" fontId="35" fillId="0" borderId="54" xfId="0" applyNumberFormat="1" applyFont="1" applyBorder="1" applyAlignment="1">
      <alignment vertical="center"/>
    </xf>
    <xf numFmtId="4" fontId="35" fillId="0" borderId="35" xfId="0" applyNumberFormat="1" applyFont="1" applyBorder="1" applyAlignment="1">
      <alignment vertical="center"/>
    </xf>
    <xf numFmtId="4" fontId="35" fillId="0" borderId="33" xfId="0" applyNumberFormat="1" applyFont="1" applyBorder="1" applyAlignment="1">
      <alignment vertical="center"/>
    </xf>
    <xf numFmtId="166" fontId="35" fillId="0" borderId="11" xfId="0" applyNumberFormat="1" applyFont="1" applyBorder="1" applyAlignment="1">
      <alignment vertical="center"/>
    </xf>
    <xf numFmtId="4" fontId="19" fillId="0" borderId="11" xfId="0" applyNumberFormat="1" applyFont="1" applyBorder="1" applyAlignment="1">
      <alignment vertical="center"/>
    </xf>
    <xf numFmtId="4" fontId="19" fillId="0" borderId="53" xfId="0" applyNumberFormat="1" applyFont="1" applyBorder="1" applyAlignment="1">
      <alignment vertical="center"/>
    </xf>
    <xf numFmtId="4" fontId="19" fillId="0" borderId="35" xfId="0" applyNumberFormat="1" applyFont="1" applyBorder="1" applyAlignment="1">
      <alignment vertical="center"/>
    </xf>
    <xf numFmtId="4" fontId="19" fillId="0" borderId="57" xfId="0" applyNumberFormat="1" applyFont="1" applyBorder="1" applyAlignment="1">
      <alignment vertical="center"/>
    </xf>
    <xf numFmtId="4" fontId="19" fillId="0" borderId="58" xfId="0" applyNumberFormat="1" applyFont="1" applyBorder="1" applyAlignment="1">
      <alignment vertical="center"/>
    </xf>
    <xf numFmtId="4" fontId="19" fillId="0" borderId="31" xfId="0" applyNumberFormat="1" applyFont="1" applyFill="1" applyBorder="1" applyAlignment="1" applyProtection="1">
      <alignment vertical="center"/>
      <protection locked="0"/>
    </xf>
    <xf numFmtId="0" fontId="19" fillId="0" borderId="53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4" fontId="19" fillId="0" borderId="35" xfId="0" applyNumberFormat="1" applyFont="1" applyBorder="1" applyAlignment="1">
      <alignment horizontal="right" vertical="center"/>
    </xf>
    <xf numFmtId="4" fontId="19" fillId="0" borderId="33" xfId="0" applyNumberFormat="1" applyFont="1" applyFill="1" applyBorder="1" applyAlignment="1">
      <alignment vertical="center"/>
    </xf>
    <xf numFmtId="4" fontId="19" fillId="0" borderId="30" xfId="0" applyNumberFormat="1" applyFont="1" applyFill="1" applyBorder="1" applyAlignment="1">
      <alignment vertical="center"/>
    </xf>
    <xf numFmtId="165" fontId="19" fillId="0" borderId="11" xfId="0" applyNumberFormat="1" applyFont="1" applyBorder="1" applyAlignment="1">
      <alignment vertical="center"/>
    </xf>
    <xf numFmtId="165" fontId="19" fillId="0" borderId="53" xfId="0" applyNumberFormat="1" applyFont="1" applyBorder="1" applyAlignment="1">
      <alignment vertical="center"/>
    </xf>
    <xf numFmtId="165" fontId="19" fillId="0" borderId="33" xfId="0" applyNumberFormat="1" applyFont="1" applyBorder="1" applyAlignment="1">
      <alignment vertical="center"/>
    </xf>
    <xf numFmtId="4" fontId="19" fillId="0" borderId="30" xfId="0" applyNumberFormat="1" applyFont="1" applyFill="1" applyBorder="1" applyAlignment="1">
      <alignment horizontal="center" vertical="center"/>
    </xf>
    <xf numFmtId="4" fontId="19" fillId="0" borderId="32" xfId="0" applyNumberFormat="1" applyFont="1" applyFill="1" applyBorder="1" applyAlignment="1">
      <alignment horizontal="center" vertical="center"/>
    </xf>
    <xf numFmtId="4" fontId="19" fillId="0" borderId="30" xfId="0" applyNumberFormat="1" applyFont="1" applyFill="1" applyBorder="1" applyAlignment="1" applyProtection="1">
      <alignment vertical="center" wrapText="1"/>
      <protection locked="0"/>
    </xf>
    <xf numFmtId="0" fontId="19" fillId="0" borderId="31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Alignment="1" applyProtection="1">
      <alignment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16" fillId="0" borderId="33" xfId="0" applyFont="1" applyFill="1" applyBorder="1" applyAlignment="1" applyProtection="1">
      <alignment horizontal="center" vertical="center" wrapText="1"/>
      <protection locked="0"/>
    </xf>
    <xf numFmtId="0" fontId="17" fillId="0" borderId="33" xfId="0" applyFont="1" applyFill="1" applyBorder="1" applyAlignment="1" applyProtection="1">
      <alignment horizontal="center" vertical="center" wrapText="1"/>
      <protection locked="0"/>
    </xf>
    <xf numFmtId="3" fontId="38" fillId="0" borderId="33" xfId="0" applyNumberFormat="1" applyFont="1" applyFill="1" applyBorder="1" applyAlignment="1" applyProtection="1">
      <alignment horizontal="center" vertical="center"/>
    </xf>
    <xf numFmtId="3" fontId="38" fillId="0" borderId="33" xfId="0" applyNumberFormat="1" applyFont="1" applyBorder="1" applyAlignment="1" applyProtection="1">
      <alignment horizontal="center" vertical="center"/>
    </xf>
    <xf numFmtId="3" fontId="44" fillId="0" borderId="33" xfId="0" applyNumberFormat="1" applyFont="1" applyFill="1" applyBorder="1" applyAlignment="1" applyProtection="1">
      <alignment horizontal="center" vertical="center"/>
    </xf>
    <xf numFmtId="3" fontId="39" fillId="0" borderId="33" xfId="0" applyNumberFormat="1" applyFont="1" applyBorder="1" applyAlignment="1" applyProtection="1">
      <alignment horizontal="center" vertical="center"/>
    </xf>
    <xf numFmtId="3" fontId="39" fillId="0" borderId="33" xfId="0" applyNumberFormat="1" applyFont="1" applyFill="1" applyBorder="1" applyAlignment="1" applyProtection="1">
      <alignment horizontal="center" vertical="center"/>
    </xf>
    <xf numFmtId="3" fontId="37" fillId="0" borderId="33" xfId="0" applyNumberFormat="1" applyFont="1" applyFill="1" applyBorder="1" applyAlignment="1" applyProtection="1">
      <alignment horizontal="center" vertical="center"/>
    </xf>
    <xf numFmtId="3" fontId="37" fillId="0" borderId="33" xfId="0" applyNumberFormat="1" applyFont="1" applyBorder="1" applyAlignment="1" applyProtection="1">
      <alignment horizontal="center" vertical="center"/>
    </xf>
    <xf numFmtId="3" fontId="40" fillId="0" borderId="33" xfId="0" applyNumberFormat="1" applyFont="1" applyFill="1" applyBorder="1" applyAlignment="1" applyProtection="1">
      <alignment horizontal="center" vertical="center"/>
      <protection locked="0"/>
    </xf>
    <xf numFmtId="3" fontId="40" fillId="0" borderId="33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3" fontId="40" fillId="0" borderId="30" xfId="0" applyNumberFormat="1" applyFont="1" applyFill="1" applyBorder="1" applyAlignment="1" applyProtection="1">
      <alignment horizontal="center" vertical="center"/>
      <protection locked="0"/>
    </xf>
    <xf numFmtId="3" fontId="40" fillId="0" borderId="32" xfId="0" applyNumberFormat="1" applyFont="1" applyBorder="1" applyAlignment="1" applyProtection="1">
      <alignment horizontal="center" vertical="center"/>
      <protection locked="0"/>
    </xf>
    <xf numFmtId="3" fontId="43" fillId="0" borderId="33" xfId="0" applyNumberFormat="1" applyFont="1" applyFill="1" applyBorder="1" applyAlignment="1" applyProtection="1">
      <alignment horizontal="center" vertical="center"/>
    </xf>
    <xf numFmtId="3" fontId="42" fillId="0" borderId="33" xfId="0" applyNumberFormat="1" applyFont="1" applyBorder="1" applyAlignment="1" applyProtection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3" fontId="42" fillId="0" borderId="30" xfId="0" applyNumberFormat="1" applyFont="1" applyFill="1" applyBorder="1" applyAlignment="1">
      <alignment horizontal="center" vertical="center"/>
    </xf>
    <xf numFmtId="3" fontId="40" fillId="0" borderId="33" xfId="0" applyNumberFormat="1" applyFont="1" applyFill="1" applyBorder="1" applyAlignment="1">
      <alignment horizontal="center" vertical="center"/>
    </xf>
    <xf numFmtId="3" fontId="41" fillId="0" borderId="33" xfId="0" applyNumberFormat="1" applyFont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center" vertical="center"/>
    </xf>
    <xf numFmtId="3" fontId="40" fillId="0" borderId="30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3" fontId="38" fillId="0" borderId="33" xfId="0" applyNumberFormat="1" applyFont="1" applyFill="1" applyBorder="1" applyAlignment="1" applyProtection="1">
      <alignment horizontal="center" vertical="center"/>
      <protection locked="0"/>
    </xf>
    <xf numFmtId="3" fontId="38" fillId="0" borderId="33" xfId="0" applyNumberFormat="1" applyFont="1" applyBorder="1" applyAlignment="1" applyProtection="1">
      <alignment horizontal="center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" fontId="4" fillId="0" borderId="4" xfId="0" applyNumberFormat="1" applyFont="1" applyFill="1" applyBorder="1" applyAlignment="1" applyProtection="1">
      <alignment horizontal="right" vertical="center"/>
      <protection locked="0"/>
    </xf>
    <xf numFmtId="4" fontId="0" fillId="0" borderId="4" xfId="0" applyNumberFormat="1" applyBorder="1" applyAlignment="1" applyProtection="1">
      <alignment horizontal="right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4" fontId="14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30" xfId="0" applyFont="1" applyFill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4" fontId="14" fillId="0" borderId="55" xfId="0" applyNumberFormat="1" applyFont="1" applyFill="1" applyBorder="1" applyAlignment="1" applyProtection="1">
      <alignment horizontal="right" vertical="center"/>
      <protection locked="0"/>
    </xf>
    <xf numFmtId="4" fontId="0" fillId="0" borderId="55" xfId="0" applyNumberFormat="1" applyBorder="1" applyAlignment="1" applyProtection="1">
      <alignment horizontal="right" vertical="center"/>
      <protection locked="0"/>
    </xf>
    <xf numFmtId="4" fontId="45" fillId="0" borderId="5" xfId="0" applyNumberFormat="1" applyFont="1" applyBorder="1" applyAlignment="1">
      <alignment horizontal="right" vertical="center"/>
    </xf>
    <xf numFmtId="4" fontId="45" fillId="0" borderId="34" xfId="0" applyNumberFormat="1" applyFont="1" applyBorder="1" applyAlignment="1">
      <alignment horizontal="right" vertical="center"/>
    </xf>
    <xf numFmtId="4" fontId="4" fillId="0" borderId="56" xfId="0" applyNumberFormat="1" applyFont="1" applyFill="1" applyBorder="1" applyAlignment="1" applyProtection="1">
      <alignment horizontal="right" vertical="center"/>
      <protection locked="0"/>
    </xf>
    <xf numFmtId="4" fontId="2" fillId="0" borderId="20" xfId="0" applyNumberFormat="1" applyFont="1" applyFill="1" applyBorder="1" applyAlignment="1" applyProtection="1">
      <alignment horizontal="right" vertical="center"/>
      <protection locked="0"/>
    </xf>
    <xf numFmtId="4" fontId="2" fillId="0" borderId="20" xfId="0" applyNumberFormat="1" applyFont="1" applyBorder="1" applyAlignment="1" applyProtection="1">
      <alignment horizontal="right" vertical="center"/>
      <protection locked="0"/>
    </xf>
    <xf numFmtId="4" fontId="2" fillId="0" borderId="4" xfId="0" applyNumberFormat="1" applyFont="1" applyFill="1" applyBorder="1" applyAlignment="1" applyProtection="1">
      <alignment horizontal="right" vertical="center"/>
      <protection locked="0"/>
    </xf>
    <xf numFmtId="4" fontId="2" fillId="0" borderId="4" xfId="0" applyNumberFormat="1" applyFont="1" applyBorder="1" applyAlignment="1" applyProtection="1">
      <alignment horizontal="right" vertical="center"/>
      <protection locked="0"/>
    </xf>
    <xf numFmtId="4" fontId="2" fillId="0" borderId="55" xfId="0" applyNumberFormat="1" applyFont="1" applyFill="1" applyBorder="1" applyAlignment="1" applyProtection="1">
      <alignment horizontal="right" vertical="center"/>
      <protection locked="0"/>
    </xf>
    <xf numFmtId="4" fontId="2" fillId="0" borderId="55" xfId="0" applyNumberFormat="1" applyFont="1" applyBorder="1" applyAlignment="1" applyProtection="1">
      <alignment horizontal="right" vertical="center"/>
      <protection locked="0"/>
    </xf>
    <xf numFmtId="4" fontId="4" fillId="0" borderId="55" xfId="0" applyNumberFormat="1" applyFont="1" applyFill="1" applyBorder="1" applyAlignment="1" applyProtection="1">
      <alignment horizontal="right" vertical="center"/>
      <protection locked="0"/>
    </xf>
    <xf numFmtId="4" fontId="45" fillId="0" borderId="4" xfId="0" applyNumberFormat="1" applyFon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/>
    </xf>
    <xf numFmtId="4" fontId="14" fillId="0" borderId="4" xfId="0" applyNumberFormat="1" applyFont="1" applyFill="1" applyBorder="1" applyAlignment="1" applyProtection="1">
      <alignment horizontal="right" vertical="center"/>
    </xf>
    <xf numFmtId="4" fontId="0" fillId="0" borderId="4" xfId="0" applyNumberFormat="1" applyBorder="1" applyAlignment="1" applyProtection="1">
      <alignment horizontal="right" vertical="center"/>
    </xf>
    <xf numFmtId="3" fontId="19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52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4" xfId="0" applyNumberFormat="1" applyFont="1" applyFill="1" applyBorder="1" applyAlignment="1" applyProtection="1">
      <alignment horizontal="center" vertical="center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</cellXfs>
  <cellStyles count="28">
    <cellStyle name="Normal" xfId="0" builtinId="0"/>
    <cellStyle name="Normal 2" xfId="2"/>
    <cellStyle name="Normal 2 2" xfId="3"/>
    <cellStyle name="Normal 2 2 2" xfId="9"/>
    <cellStyle name="Normal 2 7" xfId="14"/>
    <cellStyle name="Normal 2 7 2" xfId="21"/>
    <cellStyle name="Normal 2 7 3" xfId="27"/>
    <cellStyle name="Normal 3" xfId="4"/>
    <cellStyle name="Normal 3 2" xfId="10"/>
    <cellStyle name="Normal 3 2 2" xfId="19"/>
    <cellStyle name="Normal 3 2 3" xfId="25"/>
    <cellStyle name="Normal 3 3" xfId="16"/>
    <cellStyle name="Normal 3 4" xfId="22"/>
    <cellStyle name="Normal 4" xfId="1"/>
    <cellStyle name="Normal 4 2" xfId="13"/>
    <cellStyle name="Normal 4 3" xfId="8"/>
    <cellStyle name="Normal 5" xfId="6"/>
    <cellStyle name="Normal 5 2" xfId="17"/>
    <cellStyle name="Normal 5 3" xfId="23"/>
    <cellStyle name="Normal 6" xfId="7"/>
    <cellStyle name="Normal 6 2" xfId="18"/>
    <cellStyle name="Normal 6 3" xfId="24"/>
    <cellStyle name="Normal 7" xfId="15"/>
    <cellStyle name="Normal 8" xfId="12"/>
    <cellStyle name="Normal 8 2" xfId="20"/>
    <cellStyle name="Normal 8 3" xfId="26"/>
    <cellStyle name="Virgül 2" xfId="5"/>
    <cellStyle name="Virgül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abSelected="1" workbookViewId="0">
      <selection activeCell="B2" sqref="B2:G2"/>
    </sheetView>
  </sheetViews>
  <sheetFormatPr defaultRowHeight="15" x14ac:dyDescent="0.25"/>
  <cols>
    <col min="1" max="1" width="1.5703125" style="14" customWidth="1"/>
    <col min="2" max="2" width="13" style="14" customWidth="1"/>
    <col min="3" max="3" width="15" style="14" customWidth="1"/>
    <col min="4" max="4" width="16.5703125" style="14" customWidth="1"/>
    <col min="5" max="5" width="14.5703125" style="14" customWidth="1"/>
    <col min="6" max="6" width="13.7109375" style="14" customWidth="1"/>
    <col min="7" max="7" width="13.140625" style="14" customWidth="1"/>
    <col min="8" max="8" width="13.42578125" style="14" customWidth="1"/>
    <col min="9" max="9" width="13.28515625" style="14" customWidth="1"/>
    <col min="10" max="10" width="10.5703125" style="14" customWidth="1"/>
    <col min="11" max="16384" width="9.140625" style="14"/>
  </cols>
  <sheetData>
    <row r="2" spans="2:10" ht="26.25" x14ac:dyDescent="0.25">
      <c r="B2" s="168" t="s">
        <v>0</v>
      </c>
      <c r="C2" s="168"/>
      <c r="D2" s="168"/>
      <c r="E2" s="168"/>
      <c r="F2" s="168"/>
      <c r="G2" s="168"/>
      <c r="H2" s="169" t="s">
        <v>89</v>
      </c>
      <c r="I2" s="169"/>
      <c r="J2" s="169"/>
    </row>
    <row r="3" spans="2:10" ht="32.25" customHeight="1" thickBot="1" x14ac:dyDescent="0.3">
      <c r="B3" s="138" t="s">
        <v>1</v>
      </c>
      <c r="C3" s="138"/>
      <c r="D3" s="138"/>
      <c r="E3" s="138"/>
      <c r="F3" s="138"/>
      <c r="G3" s="138"/>
      <c r="H3" s="138"/>
      <c r="I3" s="138"/>
      <c r="J3" s="138"/>
    </row>
    <row r="4" spans="2:10" ht="22.5" customHeight="1" x14ac:dyDescent="0.25">
      <c r="B4" s="170" t="s">
        <v>2</v>
      </c>
      <c r="C4" s="171"/>
      <c r="D4" s="172"/>
      <c r="E4" s="173" t="s">
        <v>3</v>
      </c>
      <c r="F4" s="173"/>
      <c r="G4" s="173" t="s">
        <v>4</v>
      </c>
      <c r="H4" s="173"/>
      <c r="I4" s="173" t="s">
        <v>5</v>
      </c>
      <c r="J4" s="173"/>
    </row>
    <row r="5" spans="2:10" ht="20.25" customHeight="1" x14ac:dyDescent="0.25">
      <c r="B5" s="164" t="s">
        <v>6</v>
      </c>
      <c r="C5" s="165"/>
      <c r="D5" s="166"/>
      <c r="E5" s="167">
        <f>'Personel Sayıları'!E4:F4</f>
        <v>24</v>
      </c>
      <c r="F5" s="167"/>
      <c r="G5" s="167">
        <f>'Personel Sayıları'!G4:H4</f>
        <v>24</v>
      </c>
      <c r="H5" s="167"/>
      <c r="I5" s="167">
        <f>E5+G5</f>
        <v>48</v>
      </c>
      <c r="J5" s="167"/>
    </row>
    <row r="6" spans="2:10" ht="20.25" customHeight="1" x14ac:dyDescent="0.25">
      <c r="B6" s="164" t="s">
        <v>7</v>
      </c>
      <c r="C6" s="165"/>
      <c r="D6" s="166"/>
      <c r="E6" s="167">
        <f>'Personel Sayıları'!E5:F5</f>
        <v>189</v>
      </c>
      <c r="F6" s="167"/>
      <c r="G6" s="167">
        <f>'Personel Sayıları'!G5:H5</f>
        <v>199</v>
      </c>
      <c r="H6" s="167"/>
      <c r="I6" s="167">
        <f>E6+G6</f>
        <v>388</v>
      </c>
      <c r="J6" s="167"/>
    </row>
    <row r="7" spans="2:10" ht="18.75" customHeight="1" thickBot="1" x14ac:dyDescent="0.3">
      <c r="B7" s="158" t="s">
        <v>5</v>
      </c>
      <c r="C7" s="159"/>
      <c r="D7" s="160"/>
      <c r="E7" s="161">
        <f>E5+E6</f>
        <v>213</v>
      </c>
      <c r="F7" s="161"/>
      <c r="G7" s="161">
        <f>G5+G6</f>
        <v>223</v>
      </c>
      <c r="H7" s="161"/>
      <c r="I7" s="161">
        <f>I5+I6</f>
        <v>436</v>
      </c>
      <c r="J7" s="161"/>
    </row>
    <row r="8" spans="2:10" ht="23.25" customHeight="1" thickBot="1" x14ac:dyDescent="0.3">
      <c r="B8" s="158" t="s">
        <v>8</v>
      </c>
      <c r="C8" s="159"/>
      <c r="D8" s="160"/>
      <c r="E8" s="162">
        <f>'Personel Sayıları'!E9:F9</f>
        <v>5</v>
      </c>
      <c r="F8" s="162"/>
      <c r="G8" s="162">
        <f>'Personel Sayıları'!G9:H9</f>
        <v>8</v>
      </c>
      <c r="H8" s="162"/>
      <c r="I8" s="163">
        <f>'Personel Sayıları'!I9:J9</f>
        <v>13</v>
      </c>
      <c r="J8" s="163"/>
    </row>
    <row r="9" spans="2:10" ht="15.75" customHeight="1" x14ac:dyDescent="0.25">
      <c r="B9" s="15"/>
      <c r="C9" s="15"/>
      <c r="D9" s="15"/>
      <c r="E9" s="16"/>
      <c r="F9" s="16"/>
      <c r="G9" s="16"/>
      <c r="H9" s="16"/>
      <c r="I9" s="17"/>
      <c r="J9" s="17"/>
    </row>
    <row r="10" spans="2:10" ht="24.75" customHeight="1" thickBot="1" x14ac:dyDescent="0.3">
      <c r="B10" s="148" t="s">
        <v>50</v>
      </c>
      <c r="C10" s="148"/>
      <c r="D10" s="148"/>
      <c r="E10" s="148"/>
      <c r="F10" s="148"/>
      <c r="G10" s="148"/>
      <c r="H10" s="148"/>
      <c r="I10" s="148"/>
      <c r="J10" s="148"/>
    </row>
    <row r="11" spans="2:10" ht="32.25" customHeight="1" thickBot="1" x14ac:dyDescent="0.3">
      <c r="B11" s="149"/>
      <c r="C11" s="149" t="s">
        <v>51</v>
      </c>
      <c r="D11" s="151"/>
      <c r="E11" s="154" t="s">
        <v>53</v>
      </c>
      <c r="F11" s="155"/>
      <c r="G11" s="155"/>
      <c r="H11" s="155"/>
      <c r="I11" s="155"/>
      <c r="J11" s="156" t="s">
        <v>54</v>
      </c>
    </row>
    <row r="12" spans="2:10" ht="36" customHeight="1" thickBot="1" x14ac:dyDescent="0.3">
      <c r="B12" s="150"/>
      <c r="C12" s="152"/>
      <c r="D12" s="153"/>
      <c r="E12" s="154" t="s">
        <v>9</v>
      </c>
      <c r="F12" s="155"/>
      <c r="G12" s="154" t="s">
        <v>10</v>
      </c>
      <c r="H12" s="155"/>
      <c r="I12" s="18" t="s">
        <v>52</v>
      </c>
      <c r="J12" s="157"/>
    </row>
    <row r="13" spans="2:10" ht="20.25" customHeight="1" thickBot="1" x14ac:dyDescent="0.3">
      <c r="B13" s="19" t="s">
        <v>3</v>
      </c>
      <c r="C13" s="144">
        <f>C25</f>
        <v>1141105558.27</v>
      </c>
      <c r="D13" s="145"/>
      <c r="E13" s="146">
        <f>'GELİR-GİDER'!E5:F5+'GELİR-GİDER'!E6:F6+'GELİR-GİDER'!E7:F7</f>
        <v>1556557522.1500001</v>
      </c>
      <c r="F13" s="147"/>
      <c r="G13" s="146">
        <f>'GELİR-GİDER'!G5:H5+'GELİR-GİDER'!G6:H6+'GELİR-GİDER'!G7:H7</f>
        <v>875220616.40999997</v>
      </c>
      <c r="H13" s="147"/>
      <c r="I13" s="20">
        <f>IF(G13&lt;1,"",G13/E13)</f>
        <v>0.56227964849066336</v>
      </c>
      <c r="J13" s="20">
        <f>G13/C13</f>
        <v>0.76699356169721833</v>
      </c>
    </row>
    <row r="14" spans="2:10" ht="23.25" customHeight="1" thickBot="1" x14ac:dyDescent="0.3">
      <c r="B14" s="19" t="s">
        <v>4</v>
      </c>
      <c r="C14" s="146">
        <f>C26</f>
        <v>659974417.3599999</v>
      </c>
      <c r="D14" s="146"/>
      <c r="E14" s="146">
        <f>SUM('GELİR-GİDER'!E8:F30)</f>
        <v>677573613.66000009</v>
      </c>
      <c r="F14" s="146"/>
      <c r="G14" s="146">
        <f>SUM('GELİR-GİDER'!G8:H30)</f>
        <v>336919205.44000006</v>
      </c>
      <c r="H14" s="146"/>
      <c r="I14" s="20">
        <f>IF(G14&lt;1,"",G14/E14)</f>
        <v>0.49724369226848741</v>
      </c>
      <c r="J14" s="20">
        <f t="shared" ref="J14:J15" si="0">G14/C14</f>
        <v>0.51050343252353503</v>
      </c>
    </row>
    <row r="15" spans="2:10" ht="23.25" customHeight="1" thickBot="1" x14ac:dyDescent="0.3">
      <c r="B15" s="21" t="s">
        <v>5</v>
      </c>
      <c r="C15" s="140">
        <f>C13+C14</f>
        <v>1801079975.6299999</v>
      </c>
      <c r="D15" s="140"/>
      <c r="E15" s="140">
        <f t="shared" ref="E15" si="1">E13+E14</f>
        <v>2234131135.8100004</v>
      </c>
      <c r="F15" s="140"/>
      <c r="G15" s="140">
        <f t="shared" ref="G15" si="2">G13+G14</f>
        <v>1212139821.8499999</v>
      </c>
      <c r="H15" s="140"/>
      <c r="I15" s="20">
        <v>0.53</v>
      </c>
      <c r="J15" s="20">
        <f t="shared" si="0"/>
        <v>0.67300721692050647</v>
      </c>
    </row>
    <row r="16" spans="2:10" ht="18.75" customHeight="1" thickBot="1" x14ac:dyDescent="0.3">
      <c r="B16" s="22"/>
      <c r="C16" s="23"/>
      <c r="D16" s="23"/>
      <c r="E16" s="23"/>
      <c r="F16" s="23"/>
      <c r="G16" s="23"/>
      <c r="H16" s="23"/>
      <c r="I16" s="24"/>
      <c r="J16" s="24"/>
    </row>
    <row r="17" spans="2:10" ht="30.75" customHeight="1" thickBot="1" x14ac:dyDescent="0.3">
      <c r="B17" s="25" t="s">
        <v>11</v>
      </c>
      <c r="C17" s="141" t="s">
        <v>12</v>
      </c>
      <c r="D17" s="135"/>
      <c r="E17" s="141" t="s">
        <v>13</v>
      </c>
      <c r="F17" s="135"/>
      <c r="G17" s="141" t="s">
        <v>14</v>
      </c>
      <c r="H17" s="135"/>
      <c r="I17" s="141" t="s">
        <v>5</v>
      </c>
      <c r="J17" s="135"/>
    </row>
    <row r="18" spans="2:10" ht="23.25" customHeight="1" thickBot="1" x14ac:dyDescent="0.3">
      <c r="B18" s="26" t="s">
        <v>3</v>
      </c>
      <c r="C18" s="122">
        <f>'MÜKELLEF SAYILARI'!C3:D3+'MÜKELLEF SAYILARI'!C4:D4</f>
        <v>12180</v>
      </c>
      <c r="D18" s="123"/>
      <c r="E18" s="124">
        <f>'MÜKELLEF SAYILARI'!E3:F3+'MÜKELLEF SAYILARI'!E4:F4</f>
        <v>3346</v>
      </c>
      <c r="F18" s="123"/>
      <c r="G18" s="124">
        <f>'MÜKELLEF SAYILARI'!G3:H3+'MÜKELLEF SAYILARI'!G4:H4</f>
        <v>2399</v>
      </c>
      <c r="H18" s="123"/>
      <c r="I18" s="125">
        <f>C18+E18+G18</f>
        <v>17925</v>
      </c>
      <c r="J18" s="95"/>
    </row>
    <row r="19" spans="2:10" ht="24" customHeight="1" thickBot="1" x14ac:dyDescent="0.3">
      <c r="B19" s="27" t="s">
        <v>4</v>
      </c>
      <c r="C19" s="122">
        <f>SUM('MÜKELLEF SAYILARI'!C5:D27)</f>
        <v>10661</v>
      </c>
      <c r="D19" s="95"/>
      <c r="E19" s="142">
        <f>SUM('MÜKELLEF SAYILARI'!E5:F27)</f>
        <v>7426</v>
      </c>
      <c r="F19" s="95"/>
      <c r="G19" s="142">
        <f>SUM('MÜKELLEF SAYILARI'!G5:H27)</f>
        <v>1891</v>
      </c>
      <c r="H19" s="95"/>
      <c r="I19" s="125">
        <f>C19+E19+G19</f>
        <v>19978</v>
      </c>
      <c r="J19" s="95"/>
    </row>
    <row r="20" spans="2:10" ht="30.75" thickBot="1" x14ac:dyDescent="0.3">
      <c r="B20" s="28" t="s">
        <v>75</v>
      </c>
      <c r="C20" s="143">
        <f>C18+C19</f>
        <v>22841</v>
      </c>
      <c r="D20" s="135"/>
      <c r="E20" s="143">
        <f t="shared" ref="E20" si="3">E18+E19</f>
        <v>10772</v>
      </c>
      <c r="F20" s="135"/>
      <c r="G20" s="143">
        <f t="shared" ref="G20" si="4">G18+G19</f>
        <v>4290</v>
      </c>
      <c r="H20" s="135"/>
      <c r="I20" s="143">
        <f>I18+I19</f>
        <v>37903</v>
      </c>
      <c r="J20" s="135"/>
    </row>
    <row r="21" spans="2:10" ht="15.75" x14ac:dyDescent="0.25">
      <c r="B21" s="29"/>
      <c r="C21" s="30"/>
      <c r="D21" s="31"/>
      <c r="E21" s="30"/>
      <c r="F21" s="31"/>
      <c r="G21" s="30"/>
      <c r="H21" s="31"/>
      <c r="I21" s="30"/>
      <c r="J21" s="31"/>
    </row>
    <row r="22" spans="2:10" ht="29.25" customHeight="1" thickBot="1" x14ac:dyDescent="0.3">
      <c r="B22" s="138" t="s">
        <v>88</v>
      </c>
      <c r="C22" s="139"/>
      <c r="D22" s="139"/>
      <c r="E22" s="139"/>
      <c r="F22" s="139"/>
      <c r="G22" s="139"/>
      <c r="H22" s="139"/>
      <c r="I22" s="139"/>
      <c r="J22" s="139"/>
    </row>
    <row r="23" spans="2:10" ht="15.75" customHeight="1" thickBot="1" x14ac:dyDescent="0.3">
      <c r="B23" s="32"/>
      <c r="C23" s="33"/>
      <c r="D23" s="32">
        <v>1</v>
      </c>
      <c r="E23" s="32">
        <v>2</v>
      </c>
      <c r="F23" s="32">
        <v>3</v>
      </c>
      <c r="G23" s="32">
        <v>4</v>
      </c>
      <c r="H23" s="32">
        <v>5</v>
      </c>
      <c r="I23" s="32">
        <v>6</v>
      </c>
      <c r="J23" s="32">
        <v>7</v>
      </c>
    </row>
    <row r="24" spans="2:10" ht="39" thickBot="1" x14ac:dyDescent="0.3">
      <c r="B24" s="34"/>
      <c r="C24" s="35" t="s">
        <v>76</v>
      </c>
      <c r="D24" s="35" t="s">
        <v>77</v>
      </c>
      <c r="E24" s="35" t="s">
        <v>78</v>
      </c>
      <c r="F24" s="35" t="s">
        <v>79</v>
      </c>
      <c r="G24" s="35" t="s">
        <v>80</v>
      </c>
      <c r="H24" s="36" t="s">
        <v>86</v>
      </c>
      <c r="I24" s="36" t="s">
        <v>87</v>
      </c>
      <c r="J24" s="37" t="s">
        <v>81</v>
      </c>
    </row>
    <row r="25" spans="2:10" ht="36.75" customHeight="1" thickBot="1" x14ac:dyDescent="0.3">
      <c r="B25" s="38" t="s">
        <v>55</v>
      </c>
      <c r="C25" s="79">
        <f>'BÜTÇE GİDERLERİ'!J4</f>
        <v>1141105558.27</v>
      </c>
      <c r="D25" s="79">
        <f>'BÜTÇE GİDERLERİ'!C4</f>
        <v>673858183.63</v>
      </c>
      <c r="E25" s="79">
        <f>'BÜTÇE GİDERLERİ'!D4</f>
        <v>122679344.76000001</v>
      </c>
      <c r="F25" s="79">
        <f>'BÜTÇE GİDERLERİ'!E4</f>
        <v>149217436.38</v>
      </c>
      <c r="G25" s="79">
        <f>'BÜTÇE GİDERLERİ'!F4</f>
        <v>63415315.950000003</v>
      </c>
      <c r="H25" s="79">
        <f>'BÜTÇE GİDERLERİ'!G4</f>
        <v>107415442.55</v>
      </c>
      <c r="I25" s="79">
        <f>'BÜTÇE GİDERLERİ'!H4</f>
        <v>24519835</v>
      </c>
      <c r="J25" s="79">
        <f>'BÜTÇE GİDERLERİ'!I4</f>
        <v>0</v>
      </c>
    </row>
    <row r="26" spans="2:10" ht="34.5" customHeight="1" thickBot="1" x14ac:dyDescent="0.3">
      <c r="B26" s="38" t="s">
        <v>4</v>
      </c>
      <c r="C26" s="79">
        <f>'BÜTÇE GİDERLERİ'!J22</f>
        <v>659974417.3599999</v>
      </c>
      <c r="D26" s="79">
        <f>'BÜTÇE GİDERLERİ'!C22</f>
        <v>510097944.33999997</v>
      </c>
      <c r="E26" s="79">
        <f>'BÜTÇE GİDERLERİ'!D22</f>
        <v>81090257.24000001</v>
      </c>
      <c r="F26" s="79">
        <f>'BÜTÇE GİDERLERİ'!E22</f>
        <v>51424016.960000008</v>
      </c>
      <c r="G26" s="79">
        <f>'BÜTÇE GİDERLERİ'!F22</f>
        <v>12547232.509999998</v>
      </c>
      <c r="H26" s="79">
        <f>'BÜTÇE GİDERLERİ'!G22</f>
        <v>459364.37000000005</v>
      </c>
      <c r="I26" s="79">
        <f>'BÜTÇE GİDERLERİ'!H22</f>
        <v>4355601.9400000004</v>
      </c>
      <c r="J26" s="79">
        <f>'BÜTÇE GİDERLERİ'!I22</f>
        <v>0</v>
      </c>
    </row>
    <row r="27" spans="2:10" ht="33" customHeight="1" thickBot="1" x14ac:dyDescent="0.3">
      <c r="B27" s="38" t="s">
        <v>5</v>
      </c>
      <c r="C27" s="79">
        <f>C25+C26</f>
        <v>1801079975.6299999</v>
      </c>
      <c r="D27" s="79">
        <f t="shared" ref="D27:J27" si="5">D25+D26</f>
        <v>1183956127.97</v>
      </c>
      <c r="E27" s="79">
        <f t="shared" si="5"/>
        <v>203769602</v>
      </c>
      <c r="F27" s="79">
        <f t="shared" si="5"/>
        <v>200641453.34</v>
      </c>
      <c r="G27" s="79">
        <f t="shared" si="5"/>
        <v>75962548.460000008</v>
      </c>
      <c r="H27" s="79">
        <f t="shared" si="5"/>
        <v>107874806.92</v>
      </c>
      <c r="I27" s="79">
        <f t="shared" si="5"/>
        <v>28875436.940000001</v>
      </c>
      <c r="J27" s="79">
        <f t="shared" si="5"/>
        <v>0</v>
      </c>
    </row>
    <row r="28" spans="2:10" ht="15.75" thickBot="1" x14ac:dyDescent="0.3"/>
    <row r="29" spans="2:10" ht="25.5" customHeight="1" thickTop="1" thickBot="1" x14ac:dyDescent="0.3">
      <c r="B29" s="129" t="s">
        <v>15</v>
      </c>
      <c r="C29" s="130"/>
      <c r="D29" s="130"/>
      <c r="E29" s="130"/>
      <c r="F29" s="131"/>
      <c r="G29" s="129" t="s">
        <v>82</v>
      </c>
      <c r="H29" s="132"/>
      <c r="I29" s="132"/>
      <c r="J29" s="133"/>
    </row>
    <row r="30" spans="2:10" ht="22.5" customHeight="1" thickBot="1" x14ac:dyDescent="0.3">
      <c r="B30" s="39"/>
      <c r="C30" s="134" t="s">
        <v>48</v>
      </c>
      <c r="D30" s="135"/>
      <c r="E30" s="136" t="s">
        <v>49</v>
      </c>
      <c r="F30" s="137"/>
      <c r="G30" s="94" t="s">
        <v>83</v>
      </c>
      <c r="H30" s="95"/>
      <c r="I30" s="96">
        <f>D27+E27</f>
        <v>1387725729.97</v>
      </c>
      <c r="J30" s="97"/>
    </row>
    <row r="31" spans="2:10" ht="27" customHeight="1" thickBot="1" x14ac:dyDescent="0.3">
      <c r="B31" s="40" t="s">
        <v>55</v>
      </c>
      <c r="C31" s="126">
        <f>'Red Ve İade'!C4:D4+'Red Ve İade'!C5:D5</f>
        <v>97717889.650000006</v>
      </c>
      <c r="D31" s="127"/>
      <c r="E31" s="128">
        <f>'Red Ve İade'!E4:F4+'Red Ve İade'!E5:F5</f>
        <v>1099358.1599999999</v>
      </c>
      <c r="F31" s="97"/>
      <c r="G31" s="94" t="s">
        <v>84</v>
      </c>
      <c r="H31" s="95"/>
      <c r="I31" s="96">
        <f>F27</f>
        <v>200641453.34</v>
      </c>
      <c r="J31" s="97"/>
    </row>
    <row r="32" spans="2:10" ht="26.25" customHeight="1" thickBot="1" x14ac:dyDescent="0.3">
      <c r="B32" s="40" t="s">
        <v>4</v>
      </c>
      <c r="C32" s="126">
        <f>SUM('Red Ve İade'!C6:D28)</f>
        <v>20199295.850000001</v>
      </c>
      <c r="D32" s="127"/>
      <c r="E32" s="128">
        <f>SUM('Red Ve İade'!E6:F28)</f>
        <v>422.49</v>
      </c>
      <c r="F32" s="97"/>
      <c r="G32" s="94" t="s">
        <v>85</v>
      </c>
      <c r="H32" s="95"/>
      <c r="I32" s="96">
        <f>G27+H27+I27</f>
        <v>212712792.31999999</v>
      </c>
      <c r="J32" s="97"/>
    </row>
    <row r="33" spans="2:10" ht="28.5" customHeight="1" thickBot="1" x14ac:dyDescent="0.3">
      <c r="B33" s="41" t="s">
        <v>5</v>
      </c>
      <c r="C33" s="105">
        <f>C31+C32</f>
        <v>117917185.5</v>
      </c>
      <c r="D33" s="106"/>
      <c r="E33" s="107">
        <f>E31+E32</f>
        <v>1099780.6499999999</v>
      </c>
      <c r="F33" s="108"/>
      <c r="G33" s="109" t="s">
        <v>5</v>
      </c>
      <c r="H33" s="110"/>
      <c r="I33" s="111">
        <f>I30+I31+I32</f>
        <v>1801079975.6299999</v>
      </c>
      <c r="J33" s="108"/>
    </row>
    <row r="34" spans="2:10" ht="15.75" thickTop="1" x14ac:dyDescent="0.25"/>
    <row r="35" spans="2:10" ht="15.75" thickBot="1" x14ac:dyDescent="0.3"/>
    <row r="36" spans="2:10" ht="28.5" customHeight="1" thickBot="1" x14ac:dyDescent="0.3">
      <c r="B36" s="114" t="s">
        <v>16</v>
      </c>
      <c r="C36" s="115"/>
      <c r="D36" s="115"/>
      <c r="E36" s="115"/>
      <c r="F36" s="115"/>
      <c r="G36" s="115"/>
      <c r="H36" s="115"/>
      <c r="I36" s="115"/>
      <c r="J36" s="116"/>
    </row>
    <row r="37" spans="2:10" ht="26.25" customHeight="1" x14ac:dyDescent="0.25">
      <c r="B37" s="117" t="s">
        <v>17</v>
      </c>
      <c r="C37" s="118"/>
      <c r="D37" s="119" t="s">
        <v>18</v>
      </c>
      <c r="E37" s="120"/>
      <c r="F37" s="121" t="s">
        <v>19</v>
      </c>
      <c r="G37" s="121"/>
      <c r="H37" s="42" t="s">
        <v>5</v>
      </c>
      <c r="I37" s="112" t="s">
        <v>20</v>
      </c>
      <c r="J37" s="113"/>
    </row>
    <row r="38" spans="2:10" ht="25.5" customHeight="1" thickBot="1" x14ac:dyDescent="0.3">
      <c r="B38" s="98">
        <f>Davalar!B4</f>
        <v>2560</v>
      </c>
      <c r="C38" s="99"/>
      <c r="D38" s="100">
        <f>Davalar!D4</f>
        <v>1833</v>
      </c>
      <c r="E38" s="101"/>
      <c r="F38" s="102">
        <f>Davalar!F4</f>
        <v>559</v>
      </c>
      <c r="G38" s="102"/>
      <c r="H38" s="43">
        <f>B38+D38+F38</f>
        <v>4952</v>
      </c>
      <c r="I38" s="103">
        <f>Davalar!I4</f>
        <v>4</v>
      </c>
      <c r="J38" s="104"/>
    </row>
  </sheetData>
  <mergeCells count="83">
    <mergeCell ref="B2:G2"/>
    <mergeCell ref="H2:J2"/>
    <mergeCell ref="B3:J3"/>
    <mergeCell ref="B4:D4"/>
    <mergeCell ref="E4:F4"/>
    <mergeCell ref="G4:H4"/>
    <mergeCell ref="I4:J4"/>
    <mergeCell ref="B5:D5"/>
    <mergeCell ref="E5:F5"/>
    <mergeCell ref="G5:H5"/>
    <mergeCell ref="I5:J5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B10:J10"/>
    <mergeCell ref="B11:B12"/>
    <mergeCell ref="C11:D12"/>
    <mergeCell ref="E11:I11"/>
    <mergeCell ref="J11:J12"/>
    <mergeCell ref="E12:F12"/>
    <mergeCell ref="G12:H12"/>
    <mergeCell ref="C13:D13"/>
    <mergeCell ref="E13:F13"/>
    <mergeCell ref="G13:H13"/>
    <mergeCell ref="C14:D14"/>
    <mergeCell ref="E14:F14"/>
    <mergeCell ref="G14:H14"/>
    <mergeCell ref="B22:J22"/>
    <mergeCell ref="C15:D15"/>
    <mergeCell ref="E15:F15"/>
    <mergeCell ref="G15:H15"/>
    <mergeCell ref="C17:D17"/>
    <mergeCell ref="E17:F17"/>
    <mergeCell ref="G17:H17"/>
    <mergeCell ref="C19:D19"/>
    <mergeCell ref="E19:F19"/>
    <mergeCell ref="G19:H19"/>
    <mergeCell ref="I19:J19"/>
    <mergeCell ref="C20:D20"/>
    <mergeCell ref="E20:F20"/>
    <mergeCell ref="G20:H20"/>
    <mergeCell ref="I20:J20"/>
    <mergeCell ref="I17:J17"/>
    <mergeCell ref="C18:D18"/>
    <mergeCell ref="E18:F18"/>
    <mergeCell ref="G18:H18"/>
    <mergeCell ref="I18:J18"/>
    <mergeCell ref="C32:D32"/>
    <mergeCell ref="E32:F32"/>
    <mergeCell ref="G32:H32"/>
    <mergeCell ref="I32:J32"/>
    <mergeCell ref="B29:F29"/>
    <mergeCell ref="G29:J29"/>
    <mergeCell ref="C30:D30"/>
    <mergeCell ref="E30:F30"/>
    <mergeCell ref="G30:H30"/>
    <mergeCell ref="I30:J30"/>
    <mergeCell ref="C31:D31"/>
    <mergeCell ref="E31:F31"/>
    <mergeCell ref="G31:H31"/>
    <mergeCell ref="I31:J31"/>
    <mergeCell ref="B38:C38"/>
    <mergeCell ref="D38:E38"/>
    <mergeCell ref="F38:G38"/>
    <mergeCell ref="I38:J38"/>
    <mergeCell ref="C33:D33"/>
    <mergeCell ref="E33:F33"/>
    <mergeCell ref="G33:H33"/>
    <mergeCell ref="I33:J33"/>
    <mergeCell ref="I37:J37"/>
    <mergeCell ref="B36:J36"/>
    <mergeCell ref="B37:C37"/>
    <mergeCell ref="D37:E37"/>
    <mergeCell ref="F37:G37"/>
  </mergeCells>
  <pageMargins left="0.19685039370078741" right="0" top="0" bottom="0" header="0" footer="0"/>
  <pageSetup paperSize="9" scale="80" orientation="portrait" horizontalDpi="4294967295" verticalDpi="4294967295" r:id="rId1"/>
  <ignoredErrors>
    <ignoredError sqref="G5:H7 E5:F8 G8 C18:H18 E13:H13 C31:D33 E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G6" sqref="G6:H6"/>
    </sheetView>
  </sheetViews>
  <sheetFormatPr defaultRowHeight="15" x14ac:dyDescent="0.25"/>
  <cols>
    <col min="1" max="1" width="5.140625" style="5" customWidth="1"/>
    <col min="2" max="3" width="9.140625" style="5"/>
    <col min="4" max="4" width="5.140625" style="5" customWidth="1"/>
    <col min="5" max="16384" width="9.140625" style="5"/>
  </cols>
  <sheetData>
    <row r="2" spans="2:10" ht="15.75" thickBot="1" x14ac:dyDescent="0.3"/>
    <row r="3" spans="2:10" ht="35.25" customHeight="1" x14ac:dyDescent="0.25">
      <c r="B3" s="185" t="s">
        <v>2</v>
      </c>
      <c r="C3" s="186"/>
      <c r="D3" s="187"/>
      <c r="E3" s="188" t="s">
        <v>3</v>
      </c>
      <c r="F3" s="188"/>
      <c r="G3" s="188" t="s">
        <v>4</v>
      </c>
      <c r="H3" s="188"/>
      <c r="I3" s="188" t="s">
        <v>5</v>
      </c>
      <c r="J3" s="188"/>
    </row>
    <row r="4" spans="2:10" ht="32.25" customHeight="1" x14ac:dyDescent="0.25">
      <c r="B4" s="179" t="s">
        <v>6</v>
      </c>
      <c r="C4" s="180"/>
      <c r="D4" s="181"/>
      <c r="E4" s="182">
        <v>24</v>
      </c>
      <c r="F4" s="182"/>
      <c r="G4" s="182">
        <v>24</v>
      </c>
      <c r="H4" s="182"/>
      <c r="I4" s="183">
        <f>E4+G4</f>
        <v>48</v>
      </c>
      <c r="J4" s="183"/>
    </row>
    <row r="5" spans="2:10" ht="27.75" customHeight="1" x14ac:dyDescent="0.25">
      <c r="B5" s="179" t="s">
        <v>7</v>
      </c>
      <c r="C5" s="180"/>
      <c r="D5" s="181"/>
      <c r="E5" s="182">
        <v>189</v>
      </c>
      <c r="F5" s="182"/>
      <c r="G5" s="182">
        <v>199</v>
      </c>
      <c r="H5" s="182"/>
      <c r="I5" s="183">
        <f>E5+G5</f>
        <v>388</v>
      </c>
      <c r="J5" s="183"/>
    </row>
    <row r="6" spans="2:10" ht="36" customHeight="1" thickBot="1" x14ac:dyDescent="0.3">
      <c r="B6" s="174" t="s">
        <v>5</v>
      </c>
      <c r="C6" s="175"/>
      <c r="D6" s="176"/>
      <c r="E6" s="184">
        <f>E4+E5</f>
        <v>213</v>
      </c>
      <c r="F6" s="184"/>
      <c r="G6" s="184">
        <f>G4+G5</f>
        <v>223</v>
      </c>
      <c r="H6" s="184"/>
      <c r="I6" s="184">
        <f>I4+I5</f>
        <v>436</v>
      </c>
      <c r="J6" s="184"/>
    </row>
    <row r="9" spans="2:10" ht="19.5" thickBot="1" x14ac:dyDescent="0.3">
      <c r="B9" s="174" t="s">
        <v>8</v>
      </c>
      <c r="C9" s="175"/>
      <c r="D9" s="176"/>
      <c r="E9" s="177">
        <v>5</v>
      </c>
      <c r="F9" s="177"/>
      <c r="G9" s="177">
        <v>8</v>
      </c>
      <c r="H9" s="177"/>
      <c r="I9" s="178">
        <f>E9+G9</f>
        <v>13</v>
      </c>
      <c r="J9" s="178"/>
    </row>
  </sheetData>
  <sheetProtection password="CE28" sheet="1" objects="1" scenarios="1"/>
  <mergeCells count="20">
    <mergeCell ref="B3:D3"/>
    <mergeCell ref="E3:F3"/>
    <mergeCell ref="G3:H3"/>
    <mergeCell ref="I3:J3"/>
    <mergeCell ref="B4:D4"/>
    <mergeCell ref="E4:F4"/>
    <mergeCell ref="G4:H4"/>
    <mergeCell ref="I4:J4"/>
    <mergeCell ref="B9:D9"/>
    <mergeCell ref="E9:F9"/>
    <mergeCell ref="G9:H9"/>
    <mergeCell ref="I9:J9"/>
    <mergeCell ref="B5:D5"/>
    <mergeCell ref="E5:F5"/>
    <mergeCell ref="G5:H5"/>
    <mergeCell ref="I5:J5"/>
    <mergeCell ref="B6:D6"/>
    <mergeCell ref="E6:F6"/>
    <mergeCell ref="G6:H6"/>
    <mergeCell ref="I6:J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workbookViewId="0">
      <pane ySplit="4" topLeftCell="A5" activePane="bottomLeft" state="frozen"/>
      <selection pane="bottomLeft" activeCell="G6" sqref="G6:H6"/>
    </sheetView>
  </sheetViews>
  <sheetFormatPr defaultRowHeight="15" x14ac:dyDescent="0.25"/>
  <cols>
    <col min="1" max="1" width="3" style="5" customWidth="1"/>
    <col min="2" max="2" width="23" style="5" customWidth="1"/>
    <col min="3" max="9" width="9.140625" style="5"/>
    <col min="10" max="10" width="16.140625" style="5" customWidth="1"/>
    <col min="11" max="16384" width="9.140625" style="5"/>
  </cols>
  <sheetData>
    <row r="2" spans="2:10" ht="30" customHeight="1" thickBot="1" x14ac:dyDescent="0.3">
      <c r="B2" s="218" t="s">
        <v>50</v>
      </c>
      <c r="C2" s="218"/>
      <c r="D2" s="218"/>
      <c r="E2" s="218"/>
      <c r="F2" s="218"/>
      <c r="G2" s="218"/>
      <c r="H2" s="218"/>
      <c r="I2" s="218"/>
      <c r="J2" s="218"/>
    </row>
    <row r="3" spans="2:10" ht="30" customHeight="1" thickBot="1" x14ac:dyDescent="0.3">
      <c r="B3" s="219"/>
      <c r="C3" s="219" t="s">
        <v>51</v>
      </c>
      <c r="D3" s="221"/>
      <c r="E3" s="224" t="s">
        <v>53</v>
      </c>
      <c r="F3" s="225"/>
      <c r="G3" s="225"/>
      <c r="H3" s="225"/>
      <c r="I3" s="225"/>
      <c r="J3" s="226" t="s">
        <v>54</v>
      </c>
    </row>
    <row r="4" spans="2:10" ht="31.5" customHeight="1" thickBot="1" x14ac:dyDescent="0.3">
      <c r="B4" s="220"/>
      <c r="C4" s="222"/>
      <c r="D4" s="223"/>
      <c r="E4" s="224" t="s">
        <v>9</v>
      </c>
      <c r="F4" s="225"/>
      <c r="G4" s="224" t="s">
        <v>10</v>
      </c>
      <c r="H4" s="225"/>
      <c r="I4" s="6" t="s">
        <v>52</v>
      </c>
      <c r="J4" s="227"/>
    </row>
    <row r="5" spans="2:10" ht="24.95" customHeight="1" thickBot="1" x14ac:dyDescent="0.3">
      <c r="B5" s="7" t="s">
        <v>44</v>
      </c>
      <c r="C5" s="215">
        <v>1141105558.27</v>
      </c>
      <c r="D5" s="216"/>
      <c r="E5" s="190">
        <v>195939184.59999999</v>
      </c>
      <c r="F5" s="217"/>
      <c r="G5" s="190">
        <v>140953836.81</v>
      </c>
      <c r="H5" s="217"/>
      <c r="I5" s="12">
        <f>IF(G5&lt;1,"",G5/E5)</f>
        <v>0.7193754383420049</v>
      </c>
      <c r="J5" s="12">
        <f>IF(G5&lt;1,"",IF(C5&lt;1,"",(G5/C5)))</f>
        <v>0.12352392448573854</v>
      </c>
    </row>
    <row r="6" spans="2:10" ht="24.95" customHeight="1" thickBot="1" x14ac:dyDescent="0.3">
      <c r="B6" s="8" t="s">
        <v>45</v>
      </c>
      <c r="C6" s="190">
        <v>0</v>
      </c>
      <c r="D6" s="191"/>
      <c r="E6" s="190">
        <v>791895010.70000005</v>
      </c>
      <c r="F6" s="190"/>
      <c r="G6" s="190">
        <v>428643282.56999999</v>
      </c>
      <c r="H6" s="190"/>
      <c r="I6" s="12">
        <f t="shared" ref="I6:I31" si="0">IF(G6&lt;1,"",G6/E6)</f>
        <v>0.54128802022770461</v>
      </c>
      <c r="J6" s="12" t="str">
        <f t="shared" ref="J6:J31" si="1">IF(G6&lt;1,"",IF(C6&lt;1,"",(G6/C6)))</f>
        <v/>
      </c>
    </row>
    <row r="7" spans="2:10" ht="24.95" customHeight="1" thickBot="1" x14ac:dyDescent="0.3">
      <c r="B7" s="9" t="s">
        <v>46</v>
      </c>
      <c r="C7" s="190">
        <v>0</v>
      </c>
      <c r="D7" s="191"/>
      <c r="E7" s="190">
        <v>568723326.85000002</v>
      </c>
      <c r="F7" s="190"/>
      <c r="G7" s="190">
        <v>305623497.02999997</v>
      </c>
      <c r="H7" s="190"/>
      <c r="I7" s="12">
        <f t="shared" si="0"/>
        <v>0.53738519698631548</v>
      </c>
      <c r="J7" s="12" t="str">
        <f t="shared" si="1"/>
        <v/>
      </c>
    </row>
    <row r="8" spans="2:10" ht="24.95" customHeight="1" thickBot="1" x14ac:dyDescent="0.3">
      <c r="B8" s="10" t="s">
        <v>21</v>
      </c>
      <c r="C8" s="192">
        <v>12522488.48</v>
      </c>
      <c r="D8" s="192"/>
      <c r="E8" s="192">
        <v>11463689.800000001</v>
      </c>
      <c r="F8" s="192"/>
      <c r="G8" s="192">
        <v>8021909.4100000001</v>
      </c>
      <c r="H8" s="192"/>
      <c r="I8" s="12">
        <f t="shared" si="0"/>
        <v>0.69976678974687534</v>
      </c>
      <c r="J8" s="12">
        <f t="shared" si="1"/>
        <v>0.64060026270433434</v>
      </c>
    </row>
    <row r="9" spans="2:10" ht="24.95" customHeight="1" thickBot="1" x14ac:dyDescent="0.3">
      <c r="B9" s="10" t="s">
        <v>22</v>
      </c>
      <c r="C9" s="192">
        <v>12224886.390000001</v>
      </c>
      <c r="D9" s="192"/>
      <c r="E9" s="192">
        <v>2523883.85</v>
      </c>
      <c r="F9" s="192"/>
      <c r="G9" s="192">
        <v>1380264.73</v>
      </c>
      <c r="H9" s="192"/>
      <c r="I9" s="12">
        <f t="shared" si="0"/>
        <v>0.54688124019653284</v>
      </c>
      <c r="J9" s="12">
        <f t="shared" si="1"/>
        <v>0.11290613965370355</v>
      </c>
    </row>
    <row r="10" spans="2:10" ht="24.95" customHeight="1" thickBot="1" x14ac:dyDescent="0.3">
      <c r="B10" s="10" t="s">
        <v>23</v>
      </c>
      <c r="C10" s="190"/>
      <c r="D10" s="191"/>
      <c r="E10" s="213">
        <v>8501244.7699999996</v>
      </c>
      <c r="F10" s="214"/>
      <c r="G10" s="192">
        <v>8449115.0999999996</v>
      </c>
      <c r="H10" s="192"/>
      <c r="I10" s="12">
        <f t="shared" si="0"/>
        <v>0.99386799563941974</v>
      </c>
      <c r="J10" s="12" t="str">
        <f t="shared" si="1"/>
        <v/>
      </c>
    </row>
    <row r="11" spans="2:10" ht="24.95" customHeight="1" thickBot="1" x14ac:dyDescent="0.3">
      <c r="B11" s="10" t="s">
        <v>24</v>
      </c>
      <c r="C11" s="210">
        <v>55639858.640000001</v>
      </c>
      <c r="D11" s="211"/>
      <c r="E11" s="212">
        <v>5510491.4199999999</v>
      </c>
      <c r="F11" s="212"/>
      <c r="G11" s="212">
        <v>5510491.4199999999</v>
      </c>
      <c r="H11" s="212"/>
      <c r="I11" s="12">
        <f t="shared" si="0"/>
        <v>1</v>
      </c>
      <c r="J11" s="12">
        <f t="shared" si="1"/>
        <v>9.9038558952025402E-2</v>
      </c>
    </row>
    <row r="12" spans="2:10" ht="24.95" customHeight="1" thickBot="1" x14ac:dyDescent="0.3">
      <c r="B12" s="10" t="s">
        <v>25</v>
      </c>
      <c r="C12" s="192">
        <v>91305853.150000006</v>
      </c>
      <c r="D12" s="192"/>
      <c r="E12" s="192">
        <v>9065373.7899999991</v>
      </c>
      <c r="F12" s="192"/>
      <c r="G12" s="192">
        <v>8512509.9800000004</v>
      </c>
      <c r="H12" s="192"/>
      <c r="I12" s="12">
        <f t="shared" si="0"/>
        <v>0.93901367744925623</v>
      </c>
      <c r="J12" s="12">
        <f t="shared" si="1"/>
        <v>9.3230715078204157E-2</v>
      </c>
    </row>
    <row r="13" spans="2:10" ht="24.95" customHeight="1" thickBot="1" x14ac:dyDescent="0.3">
      <c r="B13" s="10" t="s">
        <v>26</v>
      </c>
      <c r="C13" s="192">
        <v>20402246.399999999</v>
      </c>
      <c r="D13" s="192"/>
      <c r="E13" s="192">
        <v>33727381.68</v>
      </c>
      <c r="F13" s="192"/>
      <c r="G13" s="192">
        <v>11211460.25</v>
      </c>
      <c r="H13" s="192"/>
      <c r="I13" s="12">
        <f t="shared" si="0"/>
        <v>0.33241418964485714</v>
      </c>
      <c r="J13" s="12">
        <f t="shared" si="1"/>
        <v>0.54952087285839268</v>
      </c>
    </row>
    <row r="14" spans="2:10" ht="24.95" customHeight="1" thickBot="1" x14ac:dyDescent="0.3">
      <c r="B14" s="10" t="s">
        <v>27</v>
      </c>
      <c r="C14" s="199">
        <v>89990920.930000007</v>
      </c>
      <c r="D14" s="205"/>
      <c r="E14" s="201">
        <v>8430008.1899999995</v>
      </c>
      <c r="F14" s="206"/>
      <c r="G14" s="201">
        <v>8430008.1899999995</v>
      </c>
      <c r="H14" s="206"/>
      <c r="I14" s="12">
        <f t="shared" si="0"/>
        <v>1</v>
      </c>
      <c r="J14" s="12">
        <f t="shared" si="1"/>
        <v>9.367620758717797E-2</v>
      </c>
    </row>
    <row r="15" spans="2:10" ht="24.95" customHeight="1" thickBot="1" x14ac:dyDescent="0.3">
      <c r="B15" s="10" t="s">
        <v>28</v>
      </c>
      <c r="C15" s="208">
        <v>58163904.549999997</v>
      </c>
      <c r="D15" s="209"/>
      <c r="E15" s="208">
        <v>10789922.92</v>
      </c>
      <c r="F15" s="208"/>
      <c r="G15" s="208">
        <v>9515163.9000000004</v>
      </c>
      <c r="H15" s="208"/>
      <c r="I15" s="12">
        <f t="shared" si="0"/>
        <v>0.88185652210386689</v>
      </c>
      <c r="J15" s="12">
        <f t="shared" si="1"/>
        <v>0.16359224803796293</v>
      </c>
    </row>
    <row r="16" spans="2:10" ht="24.95" customHeight="1" thickBot="1" x14ac:dyDescent="0.3">
      <c r="B16" s="10" t="s">
        <v>29</v>
      </c>
      <c r="C16" s="192">
        <v>9595982.0899999999</v>
      </c>
      <c r="D16" s="192"/>
      <c r="E16" s="192">
        <v>8563802.1099999994</v>
      </c>
      <c r="F16" s="192"/>
      <c r="G16" s="192">
        <v>5241336.59</v>
      </c>
      <c r="H16" s="192"/>
      <c r="I16" s="12">
        <f t="shared" si="0"/>
        <v>0.61203382827817354</v>
      </c>
      <c r="J16" s="12">
        <f t="shared" si="1"/>
        <v>0.54620116428333187</v>
      </c>
    </row>
    <row r="17" spans="2:10" ht="24.95" customHeight="1" thickBot="1" x14ac:dyDescent="0.3">
      <c r="B17" s="10" t="s">
        <v>30</v>
      </c>
      <c r="C17" s="199">
        <v>11027389.23</v>
      </c>
      <c r="D17" s="205"/>
      <c r="E17" s="201">
        <v>3437051.5</v>
      </c>
      <c r="F17" s="206"/>
      <c r="G17" s="207">
        <v>2526872.7000000002</v>
      </c>
      <c r="H17" s="207"/>
      <c r="I17" s="12"/>
      <c r="J17" s="12"/>
    </row>
    <row r="18" spans="2:10" ht="24.95" customHeight="1" thickBot="1" x14ac:dyDescent="0.3">
      <c r="B18" s="10" t="s">
        <v>31</v>
      </c>
      <c r="C18" s="208">
        <v>32612383.879999999</v>
      </c>
      <c r="D18" s="209"/>
      <c r="E18" s="208">
        <v>16106460.84</v>
      </c>
      <c r="F18" s="208"/>
      <c r="G18" s="208">
        <v>12419450.91</v>
      </c>
      <c r="H18" s="208"/>
      <c r="I18" s="12">
        <f t="shared" si="0"/>
        <v>0.77108503434575759</v>
      </c>
      <c r="J18" s="12">
        <f t="shared" si="1"/>
        <v>0.38082008833510644</v>
      </c>
    </row>
    <row r="19" spans="2:10" ht="24.95" customHeight="1" thickBot="1" x14ac:dyDescent="0.3">
      <c r="B19" s="10" t="s">
        <v>32</v>
      </c>
      <c r="C19" s="191">
        <v>37268925.859999999</v>
      </c>
      <c r="D19" s="204"/>
      <c r="E19" s="190">
        <v>3678567.92</v>
      </c>
      <c r="F19" s="190"/>
      <c r="G19" s="190">
        <v>3678567.92</v>
      </c>
      <c r="H19" s="190"/>
      <c r="I19" s="12">
        <f t="shared" si="0"/>
        <v>1</v>
      </c>
      <c r="J19" s="12">
        <f t="shared" si="1"/>
        <v>9.8703352326774033E-2</v>
      </c>
    </row>
    <row r="20" spans="2:10" ht="24.95" customHeight="1" thickBot="1" x14ac:dyDescent="0.3">
      <c r="B20" s="10" t="s">
        <v>33</v>
      </c>
      <c r="C20" s="192">
        <v>5131843.04</v>
      </c>
      <c r="D20" s="192"/>
      <c r="E20" s="192">
        <v>808709.88</v>
      </c>
      <c r="F20" s="192"/>
      <c r="G20" s="192">
        <v>541680.93999999994</v>
      </c>
      <c r="H20" s="192"/>
      <c r="I20" s="12">
        <f t="shared" si="0"/>
        <v>0.66980873289194875</v>
      </c>
      <c r="J20" s="12">
        <f t="shared" si="1"/>
        <v>0.105552904829295</v>
      </c>
    </row>
    <row r="21" spans="2:10" ht="24.95" customHeight="1" thickBot="1" x14ac:dyDescent="0.3">
      <c r="B21" s="10" t="s">
        <v>34</v>
      </c>
      <c r="C21" s="199">
        <v>93927194.959999993</v>
      </c>
      <c r="D21" s="200"/>
      <c r="E21" s="201">
        <v>9195065.6799999997</v>
      </c>
      <c r="F21" s="201"/>
      <c r="G21" s="201">
        <v>9195065.6799999997</v>
      </c>
      <c r="H21" s="201"/>
      <c r="I21" s="12">
        <f t="shared" si="0"/>
        <v>1</v>
      </c>
      <c r="J21" s="12">
        <f t="shared" si="1"/>
        <v>9.7895669980518712E-2</v>
      </c>
    </row>
    <row r="22" spans="2:10" ht="24.95" customHeight="1" thickBot="1" x14ac:dyDescent="0.3">
      <c r="B22" s="10" t="s">
        <v>35</v>
      </c>
      <c r="C22" s="192">
        <v>41333383.650000006</v>
      </c>
      <c r="D22" s="192"/>
      <c r="E22" s="202">
        <v>67588776.5</v>
      </c>
      <c r="F22" s="203"/>
      <c r="G22" s="202">
        <v>13231350.49</v>
      </c>
      <c r="H22" s="203"/>
      <c r="I22" s="12">
        <f t="shared" si="0"/>
        <v>0.19576253891798145</v>
      </c>
      <c r="J22" s="12">
        <f t="shared" si="1"/>
        <v>0.3201129286205921</v>
      </c>
    </row>
    <row r="23" spans="2:10" ht="24.95" customHeight="1" thickBot="1" x14ac:dyDescent="0.3">
      <c r="B23" s="10" t="s">
        <v>36</v>
      </c>
      <c r="C23" s="190"/>
      <c r="D23" s="191"/>
      <c r="E23" s="190">
        <v>6424923.9500000002</v>
      </c>
      <c r="F23" s="190"/>
      <c r="G23" s="190">
        <v>1941354.44</v>
      </c>
      <c r="H23" s="190"/>
      <c r="I23" s="12">
        <f t="shared" si="0"/>
        <v>0.30215990961262662</v>
      </c>
      <c r="J23" s="12" t="str">
        <f t="shared" si="1"/>
        <v/>
      </c>
    </row>
    <row r="24" spans="2:10" ht="24.95" customHeight="1" thickBot="1" x14ac:dyDescent="0.3">
      <c r="B24" s="10" t="s">
        <v>37</v>
      </c>
      <c r="C24" s="192">
        <v>66955480.920000002</v>
      </c>
      <c r="D24" s="192"/>
      <c r="E24" s="192">
        <v>51585487.579999998</v>
      </c>
      <c r="F24" s="192"/>
      <c r="G24" s="192">
        <v>25820870.010000002</v>
      </c>
      <c r="H24" s="192"/>
      <c r="I24" s="12">
        <f t="shared" si="0"/>
        <v>0.50054523512948068</v>
      </c>
      <c r="J24" s="12">
        <f t="shared" si="1"/>
        <v>0.38564236497459242</v>
      </c>
    </row>
    <row r="25" spans="2:10" ht="24.95" customHeight="1" thickBot="1" x14ac:dyDescent="0.3">
      <c r="B25" s="11" t="s">
        <v>38</v>
      </c>
      <c r="C25" s="190"/>
      <c r="D25" s="191"/>
      <c r="E25" s="197">
        <v>73951282.849999994</v>
      </c>
      <c r="F25" s="197"/>
      <c r="G25" s="197">
        <v>32918567.59</v>
      </c>
      <c r="H25" s="197"/>
      <c r="I25" s="12">
        <f t="shared" si="0"/>
        <v>0.4451385604326944</v>
      </c>
      <c r="J25" s="12" t="str">
        <f t="shared" si="1"/>
        <v/>
      </c>
    </row>
    <row r="26" spans="2:10" ht="24.95" customHeight="1" thickBot="1" x14ac:dyDescent="0.3">
      <c r="B26" s="11" t="s">
        <v>39</v>
      </c>
      <c r="C26" s="198">
        <v>804274.74</v>
      </c>
      <c r="D26" s="198"/>
      <c r="E26" s="196">
        <v>42530557.700000003</v>
      </c>
      <c r="F26" s="196"/>
      <c r="G26" s="196">
        <v>18593498.120000001</v>
      </c>
      <c r="H26" s="196"/>
      <c r="I26" s="12">
        <f t="shared" si="0"/>
        <v>0.43717973912201957</v>
      </c>
      <c r="J26" s="12">
        <f t="shared" si="1"/>
        <v>23.1183415259318</v>
      </c>
    </row>
    <row r="27" spans="2:10" ht="24.95" customHeight="1" thickBot="1" x14ac:dyDescent="0.3">
      <c r="B27" s="11" t="s">
        <v>40</v>
      </c>
      <c r="C27" s="190"/>
      <c r="D27" s="191"/>
      <c r="E27" s="195">
        <v>83182815.299999997</v>
      </c>
      <c r="F27" s="195"/>
      <c r="G27" s="196">
        <v>39122132.039999999</v>
      </c>
      <c r="H27" s="196"/>
      <c r="I27" s="12">
        <f t="shared" si="0"/>
        <v>0.47031507528214184</v>
      </c>
      <c r="J27" s="12" t="str">
        <f t="shared" si="1"/>
        <v/>
      </c>
    </row>
    <row r="28" spans="2:10" ht="24.95" customHeight="1" thickBot="1" x14ac:dyDescent="0.3">
      <c r="B28" s="11" t="s">
        <v>41</v>
      </c>
      <c r="C28" s="190"/>
      <c r="D28" s="191"/>
      <c r="E28" s="196">
        <v>70604805.849999994</v>
      </c>
      <c r="F28" s="196"/>
      <c r="G28" s="196">
        <v>36105776.18</v>
      </c>
      <c r="H28" s="196"/>
      <c r="I28" s="12">
        <f t="shared" si="0"/>
        <v>0.51137845002657145</v>
      </c>
      <c r="J28" s="12" t="str">
        <f t="shared" si="1"/>
        <v/>
      </c>
    </row>
    <row r="29" spans="2:10" ht="24.95" customHeight="1" thickBot="1" x14ac:dyDescent="0.3">
      <c r="B29" s="11" t="s">
        <v>42</v>
      </c>
      <c r="C29" s="190"/>
      <c r="D29" s="191"/>
      <c r="E29" s="192">
        <v>84182858.489999995</v>
      </c>
      <c r="F29" s="192"/>
      <c r="G29" s="192">
        <v>44698187.5</v>
      </c>
      <c r="H29" s="192"/>
      <c r="I29" s="12">
        <f t="shared" si="0"/>
        <v>0.53096542813772063</v>
      </c>
      <c r="J29" s="12" t="str">
        <f t="shared" si="1"/>
        <v/>
      </c>
    </row>
    <row r="30" spans="2:10" ht="24.95" customHeight="1" thickBot="1" x14ac:dyDescent="0.3">
      <c r="B30" s="11" t="s">
        <v>47</v>
      </c>
      <c r="C30" s="190"/>
      <c r="D30" s="191"/>
      <c r="E30" s="193">
        <v>65720451.090000004</v>
      </c>
      <c r="F30" s="194"/>
      <c r="G30" s="193">
        <v>29853571.350000001</v>
      </c>
      <c r="H30" s="194"/>
      <c r="I30" s="12">
        <f t="shared" si="0"/>
        <v>0.45425085882501665</v>
      </c>
      <c r="J30" s="12" t="str">
        <f t="shared" si="1"/>
        <v/>
      </c>
    </row>
    <row r="31" spans="2:10" ht="24.95" customHeight="1" thickBot="1" x14ac:dyDescent="0.3">
      <c r="B31" s="11" t="s">
        <v>5</v>
      </c>
      <c r="C31" s="189">
        <f>SUM(C5:D30)</f>
        <v>1780012575.1800005</v>
      </c>
      <c r="D31" s="189"/>
      <c r="E31" s="189">
        <f t="shared" ref="E31" si="2">SUM(E5:F30)</f>
        <v>2234131135.8099999</v>
      </c>
      <c r="F31" s="189"/>
      <c r="G31" s="189">
        <f t="shared" ref="G31" si="3">SUM(G5:H30)</f>
        <v>1212139821.8500001</v>
      </c>
      <c r="H31" s="189"/>
      <c r="I31" s="12">
        <f t="shared" si="0"/>
        <v>0.54255535963001134</v>
      </c>
      <c r="J31" s="12">
        <f t="shared" si="1"/>
        <v>0.6809726171330136</v>
      </c>
    </row>
  </sheetData>
  <mergeCells count="88">
    <mergeCell ref="B2:J2"/>
    <mergeCell ref="B3:B4"/>
    <mergeCell ref="C3:D4"/>
    <mergeCell ref="E3:I3"/>
    <mergeCell ref="J3:J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workbookViewId="0">
      <selection activeCell="P5" sqref="P5"/>
    </sheetView>
  </sheetViews>
  <sheetFormatPr defaultRowHeight="15" x14ac:dyDescent="0.25"/>
  <cols>
    <col min="1" max="1" width="6.7109375" style="5" customWidth="1"/>
    <col min="2" max="2" width="23.140625" style="5" customWidth="1"/>
    <col min="3" max="7" width="9.140625" style="5"/>
    <col min="8" max="8" width="10" style="5" customWidth="1"/>
    <col min="9" max="16384" width="9.140625" style="5"/>
  </cols>
  <sheetData>
    <row r="1" spans="2:10" ht="15.75" thickBot="1" x14ac:dyDescent="0.3"/>
    <row r="2" spans="2:10" ht="30" customHeight="1" thickBot="1" x14ac:dyDescent="0.3">
      <c r="B2" s="44" t="s">
        <v>11</v>
      </c>
      <c r="C2" s="237" t="s">
        <v>12</v>
      </c>
      <c r="D2" s="238"/>
      <c r="E2" s="237" t="s">
        <v>13</v>
      </c>
      <c r="F2" s="238"/>
      <c r="G2" s="237" t="s">
        <v>14</v>
      </c>
      <c r="H2" s="238"/>
      <c r="I2" s="237" t="s">
        <v>5</v>
      </c>
      <c r="J2" s="238"/>
    </row>
    <row r="3" spans="2:10" ht="24.95" customHeight="1" thickBot="1" x14ac:dyDescent="0.3">
      <c r="B3" s="8" t="s">
        <v>45</v>
      </c>
      <c r="C3" s="239">
        <v>6245</v>
      </c>
      <c r="D3" s="240"/>
      <c r="E3" s="239">
        <v>940</v>
      </c>
      <c r="F3" s="240"/>
      <c r="G3" s="239">
        <v>1426</v>
      </c>
      <c r="H3" s="240"/>
      <c r="I3" s="233">
        <f t="shared" ref="I3:I4" si="0">SUM(C3:H3)</f>
        <v>8611</v>
      </c>
      <c r="J3" s="229"/>
    </row>
    <row r="4" spans="2:10" ht="24.95" customHeight="1" thickBot="1" x14ac:dyDescent="0.3">
      <c r="B4" s="9" t="s">
        <v>46</v>
      </c>
      <c r="C4" s="239">
        <v>5935</v>
      </c>
      <c r="D4" s="240"/>
      <c r="E4" s="239">
        <v>2406</v>
      </c>
      <c r="F4" s="240"/>
      <c r="G4" s="239">
        <v>973</v>
      </c>
      <c r="H4" s="240"/>
      <c r="I4" s="233">
        <f t="shared" si="0"/>
        <v>9314</v>
      </c>
      <c r="J4" s="229"/>
    </row>
    <row r="5" spans="2:10" ht="24.95" customHeight="1" thickBot="1" x14ac:dyDescent="0.3">
      <c r="B5" s="10" t="s">
        <v>21</v>
      </c>
      <c r="C5" s="246">
        <v>286</v>
      </c>
      <c r="D5" s="246"/>
      <c r="E5" s="246">
        <v>187</v>
      </c>
      <c r="F5" s="246"/>
      <c r="G5" s="246">
        <v>60</v>
      </c>
      <c r="H5" s="246"/>
      <c r="I5" s="233">
        <f>SUM(C5:H5)</f>
        <v>533</v>
      </c>
      <c r="J5" s="229"/>
    </row>
    <row r="6" spans="2:10" ht="24.95" customHeight="1" thickBot="1" x14ac:dyDescent="0.3">
      <c r="B6" s="10" t="s">
        <v>22</v>
      </c>
      <c r="C6" s="254">
        <v>59</v>
      </c>
      <c r="D6" s="255"/>
      <c r="E6" s="254">
        <v>128</v>
      </c>
      <c r="F6" s="255"/>
      <c r="G6" s="254">
        <v>12</v>
      </c>
      <c r="H6" s="255"/>
      <c r="I6" s="233">
        <f t="shared" ref="I6:I27" si="1">SUM(C6:H6)</f>
        <v>199</v>
      </c>
      <c r="J6" s="234"/>
    </row>
    <row r="7" spans="2:10" ht="24.95" customHeight="1" thickBot="1" x14ac:dyDescent="0.3">
      <c r="B7" s="10" t="s">
        <v>23</v>
      </c>
      <c r="C7" s="235">
        <v>0</v>
      </c>
      <c r="D7" s="236"/>
      <c r="E7" s="235">
        <v>0</v>
      </c>
      <c r="F7" s="236"/>
      <c r="G7" s="235">
        <v>0</v>
      </c>
      <c r="H7" s="236"/>
      <c r="I7" s="228">
        <f t="shared" si="1"/>
        <v>0</v>
      </c>
      <c r="J7" s="229"/>
    </row>
    <row r="8" spans="2:10" ht="24.95" customHeight="1" thickBot="1" x14ac:dyDescent="0.3">
      <c r="B8" s="10" t="s">
        <v>24</v>
      </c>
      <c r="C8" s="235">
        <v>0</v>
      </c>
      <c r="D8" s="236"/>
      <c r="E8" s="235">
        <v>0</v>
      </c>
      <c r="F8" s="236"/>
      <c r="G8" s="235">
        <v>0</v>
      </c>
      <c r="H8" s="236"/>
      <c r="I8" s="228">
        <f t="shared" si="1"/>
        <v>0</v>
      </c>
      <c r="J8" s="229"/>
    </row>
    <row r="9" spans="2:10" ht="24.95" customHeight="1" thickBot="1" x14ac:dyDescent="0.3">
      <c r="B9" s="10" t="s">
        <v>25</v>
      </c>
      <c r="C9" s="235">
        <v>153</v>
      </c>
      <c r="D9" s="236"/>
      <c r="E9" s="235">
        <v>307</v>
      </c>
      <c r="F9" s="236"/>
      <c r="G9" s="235">
        <v>16</v>
      </c>
      <c r="H9" s="236"/>
      <c r="I9" s="228">
        <f t="shared" si="1"/>
        <v>476</v>
      </c>
      <c r="J9" s="229"/>
    </row>
    <row r="10" spans="2:10" ht="24.95" customHeight="1" thickBot="1" x14ac:dyDescent="0.3">
      <c r="B10" s="10" t="s">
        <v>26</v>
      </c>
      <c r="C10" s="252">
        <v>356</v>
      </c>
      <c r="D10" s="253"/>
      <c r="E10" s="250">
        <v>215</v>
      </c>
      <c r="F10" s="249"/>
      <c r="G10" s="250">
        <v>29</v>
      </c>
      <c r="H10" s="249"/>
      <c r="I10" s="228">
        <f t="shared" si="1"/>
        <v>600</v>
      </c>
      <c r="J10" s="229"/>
    </row>
    <row r="11" spans="2:10" ht="24.95" customHeight="1" thickBot="1" x14ac:dyDescent="0.3">
      <c r="B11" s="10" t="s">
        <v>27</v>
      </c>
      <c r="C11" s="235">
        <v>0</v>
      </c>
      <c r="D11" s="236"/>
      <c r="E11" s="235">
        <v>0</v>
      </c>
      <c r="F11" s="236"/>
      <c r="G11" s="235">
        <v>0</v>
      </c>
      <c r="H11" s="236"/>
      <c r="I11" s="228">
        <f t="shared" si="1"/>
        <v>0</v>
      </c>
      <c r="J11" s="229"/>
    </row>
    <row r="12" spans="2:10" ht="24.95" customHeight="1" thickBot="1" x14ac:dyDescent="0.3">
      <c r="B12" s="10" t="s">
        <v>28</v>
      </c>
      <c r="C12" s="235">
        <v>0</v>
      </c>
      <c r="D12" s="236"/>
      <c r="E12" s="235">
        <v>0</v>
      </c>
      <c r="F12" s="236"/>
      <c r="G12" s="235">
        <v>0</v>
      </c>
      <c r="H12" s="236"/>
      <c r="I12" s="228">
        <f t="shared" si="1"/>
        <v>0</v>
      </c>
      <c r="J12" s="229"/>
    </row>
    <row r="13" spans="2:10" ht="24.95" customHeight="1" thickBot="1" x14ac:dyDescent="0.3">
      <c r="B13" s="10" t="s">
        <v>29</v>
      </c>
      <c r="C13" s="243">
        <v>175</v>
      </c>
      <c r="D13" s="244"/>
      <c r="E13" s="245">
        <v>124</v>
      </c>
      <c r="F13" s="244"/>
      <c r="G13" s="245">
        <v>12</v>
      </c>
      <c r="H13" s="244"/>
      <c r="I13" s="228">
        <f t="shared" si="1"/>
        <v>311</v>
      </c>
      <c r="J13" s="229"/>
    </row>
    <row r="14" spans="2:10" ht="24.95" customHeight="1" thickBot="1" x14ac:dyDescent="0.3">
      <c r="B14" s="10" t="s">
        <v>30</v>
      </c>
      <c r="C14" s="246">
        <v>114</v>
      </c>
      <c r="D14" s="246"/>
      <c r="E14" s="246">
        <v>153</v>
      </c>
      <c r="F14" s="246"/>
      <c r="G14" s="246">
        <v>15</v>
      </c>
      <c r="H14" s="246"/>
      <c r="I14" s="228">
        <f t="shared" si="1"/>
        <v>282</v>
      </c>
      <c r="J14" s="229"/>
    </row>
    <row r="15" spans="2:10" ht="24.95" customHeight="1" thickBot="1" x14ac:dyDescent="0.3">
      <c r="B15" s="10" t="s">
        <v>31</v>
      </c>
      <c r="C15" s="243">
        <v>392</v>
      </c>
      <c r="D15" s="244"/>
      <c r="E15" s="251">
        <v>462</v>
      </c>
      <c r="F15" s="244"/>
      <c r="G15" s="251">
        <v>110</v>
      </c>
      <c r="H15" s="244"/>
      <c r="I15" s="228">
        <f t="shared" si="1"/>
        <v>964</v>
      </c>
      <c r="J15" s="229"/>
    </row>
    <row r="16" spans="2:10" ht="24.95" customHeight="1" thickBot="1" x14ac:dyDescent="0.3">
      <c r="B16" s="10" t="s">
        <v>32</v>
      </c>
      <c r="C16" s="235">
        <v>0</v>
      </c>
      <c r="D16" s="236"/>
      <c r="E16" s="235">
        <v>0</v>
      </c>
      <c r="F16" s="236"/>
      <c r="G16" s="235">
        <v>0</v>
      </c>
      <c r="H16" s="236"/>
      <c r="I16" s="232">
        <f t="shared" si="1"/>
        <v>0</v>
      </c>
      <c r="J16" s="231"/>
    </row>
    <row r="17" spans="2:10" ht="24.95" customHeight="1" thickBot="1" x14ac:dyDescent="0.3">
      <c r="B17" s="10" t="s">
        <v>33</v>
      </c>
      <c r="C17" s="243">
        <v>20</v>
      </c>
      <c r="D17" s="244"/>
      <c r="E17" s="245">
        <v>80</v>
      </c>
      <c r="F17" s="244"/>
      <c r="G17" s="245">
        <v>6</v>
      </c>
      <c r="H17" s="244"/>
      <c r="I17" s="232">
        <f t="shared" si="1"/>
        <v>106</v>
      </c>
      <c r="J17" s="231"/>
    </row>
    <row r="18" spans="2:10" ht="24.95" customHeight="1" thickBot="1" x14ac:dyDescent="0.3">
      <c r="B18" s="10" t="s">
        <v>34</v>
      </c>
      <c r="C18" s="235">
        <v>0</v>
      </c>
      <c r="D18" s="236"/>
      <c r="E18" s="235">
        <v>0</v>
      </c>
      <c r="F18" s="236"/>
      <c r="G18" s="235">
        <v>0</v>
      </c>
      <c r="H18" s="236"/>
      <c r="I18" s="232">
        <f t="shared" si="1"/>
        <v>0</v>
      </c>
      <c r="J18" s="231"/>
    </row>
    <row r="19" spans="2:10" ht="24.95" customHeight="1" thickBot="1" x14ac:dyDescent="0.3">
      <c r="B19" s="10" t="s">
        <v>35</v>
      </c>
      <c r="C19" s="248">
        <v>822</v>
      </c>
      <c r="D19" s="249"/>
      <c r="E19" s="250">
        <v>410</v>
      </c>
      <c r="F19" s="249"/>
      <c r="G19" s="250">
        <v>146</v>
      </c>
      <c r="H19" s="249"/>
      <c r="I19" s="232">
        <f t="shared" si="1"/>
        <v>1378</v>
      </c>
      <c r="J19" s="231"/>
    </row>
    <row r="20" spans="2:10" ht="24.95" customHeight="1" thickBot="1" x14ac:dyDescent="0.3">
      <c r="B20" s="10" t="s">
        <v>36</v>
      </c>
      <c r="C20" s="235">
        <v>261</v>
      </c>
      <c r="D20" s="236"/>
      <c r="E20" s="235">
        <v>300</v>
      </c>
      <c r="F20" s="236"/>
      <c r="G20" s="235">
        <v>84</v>
      </c>
      <c r="H20" s="236"/>
      <c r="I20" s="228">
        <f t="shared" si="1"/>
        <v>645</v>
      </c>
      <c r="J20" s="229"/>
    </row>
    <row r="21" spans="2:10" ht="24.95" customHeight="1" thickBot="1" x14ac:dyDescent="0.3">
      <c r="B21" s="10" t="s">
        <v>37</v>
      </c>
      <c r="C21" s="248">
        <v>599</v>
      </c>
      <c r="D21" s="249"/>
      <c r="E21" s="250">
        <v>681</v>
      </c>
      <c r="F21" s="249"/>
      <c r="G21" s="250">
        <v>91</v>
      </c>
      <c r="H21" s="249"/>
      <c r="I21" s="228">
        <f t="shared" si="1"/>
        <v>1371</v>
      </c>
      <c r="J21" s="229"/>
    </row>
    <row r="22" spans="2:10" ht="24.95" customHeight="1" thickBot="1" x14ac:dyDescent="0.3">
      <c r="B22" s="11" t="s">
        <v>38</v>
      </c>
      <c r="C22" s="247">
        <v>750</v>
      </c>
      <c r="D22" s="247"/>
      <c r="E22" s="247">
        <v>699</v>
      </c>
      <c r="F22" s="247"/>
      <c r="G22" s="247">
        <v>310</v>
      </c>
      <c r="H22" s="247"/>
      <c r="I22" s="228">
        <f t="shared" si="1"/>
        <v>1759</v>
      </c>
      <c r="J22" s="229"/>
    </row>
    <row r="23" spans="2:10" ht="24.95" customHeight="1" thickBot="1" x14ac:dyDescent="0.3">
      <c r="B23" s="11" t="s">
        <v>39</v>
      </c>
      <c r="C23" s="247">
        <v>669</v>
      </c>
      <c r="D23" s="247"/>
      <c r="E23" s="247">
        <v>572</v>
      </c>
      <c r="F23" s="247"/>
      <c r="G23" s="247">
        <v>136</v>
      </c>
      <c r="H23" s="247"/>
      <c r="I23" s="228">
        <f t="shared" si="1"/>
        <v>1377</v>
      </c>
      <c r="J23" s="229"/>
    </row>
    <row r="24" spans="2:10" ht="24.95" customHeight="1" thickBot="1" x14ac:dyDescent="0.3">
      <c r="B24" s="11" t="s">
        <v>40</v>
      </c>
      <c r="C24" s="247">
        <v>1429</v>
      </c>
      <c r="D24" s="247"/>
      <c r="E24" s="247">
        <v>1010</v>
      </c>
      <c r="F24" s="247"/>
      <c r="G24" s="247">
        <v>243</v>
      </c>
      <c r="H24" s="247"/>
      <c r="I24" s="228">
        <f t="shared" si="1"/>
        <v>2682</v>
      </c>
      <c r="J24" s="229"/>
    </row>
    <row r="25" spans="2:10" ht="24.95" customHeight="1" thickBot="1" x14ac:dyDescent="0.3">
      <c r="B25" s="11" t="s">
        <v>41</v>
      </c>
      <c r="C25" s="247">
        <v>1774</v>
      </c>
      <c r="D25" s="247"/>
      <c r="E25" s="247">
        <v>646</v>
      </c>
      <c r="F25" s="247"/>
      <c r="G25" s="247">
        <v>189</v>
      </c>
      <c r="H25" s="247"/>
      <c r="I25" s="228">
        <f t="shared" si="1"/>
        <v>2609</v>
      </c>
      <c r="J25" s="229"/>
    </row>
    <row r="26" spans="2:10" ht="24.95" customHeight="1" thickBot="1" x14ac:dyDescent="0.3">
      <c r="B26" s="11" t="s">
        <v>42</v>
      </c>
      <c r="C26" s="243">
        <v>2213</v>
      </c>
      <c r="D26" s="244"/>
      <c r="E26" s="245">
        <v>1160</v>
      </c>
      <c r="F26" s="244"/>
      <c r="G26" s="245">
        <v>235</v>
      </c>
      <c r="H26" s="244"/>
      <c r="I26" s="228">
        <f t="shared" si="1"/>
        <v>3608</v>
      </c>
      <c r="J26" s="229"/>
    </row>
    <row r="27" spans="2:10" ht="24.95" customHeight="1" thickBot="1" x14ac:dyDescent="0.3">
      <c r="B27" s="11" t="s">
        <v>47</v>
      </c>
      <c r="C27" s="246">
        <v>589</v>
      </c>
      <c r="D27" s="246"/>
      <c r="E27" s="246">
        <v>292</v>
      </c>
      <c r="F27" s="246"/>
      <c r="G27" s="246">
        <v>197</v>
      </c>
      <c r="H27" s="246"/>
      <c r="I27" s="228">
        <f t="shared" si="1"/>
        <v>1078</v>
      </c>
      <c r="J27" s="229"/>
    </row>
    <row r="28" spans="2:10" ht="24.95" customHeight="1" thickBot="1" x14ac:dyDescent="0.3">
      <c r="B28" s="11" t="s">
        <v>5</v>
      </c>
      <c r="C28" s="241">
        <f>SUM(C3:C27)</f>
        <v>22841</v>
      </c>
      <c r="D28" s="242"/>
      <c r="E28" s="241">
        <f t="shared" ref="E28" si="2">SUM(E3:E27)</f>
        <v>10772</v>
      </c>
      <c r="F28" s="242"/>
      <c r="G28" s="241">
        <f t="shared" ref="G28" si="3">SUM(G3:G27)</f>
        <v>4290</v>
      </c>
      <c r="H28" s="242"/>
      <c r="I28" s="230">
        <f t="shared" ref="I28" si="4">SUM(C28:H28)</f>
        <v>37903</v>
      </c>
      <c r="J28" s="231"/>
    </row>
    <row r="31" spans="2:10" ht="30.75" customHeight="1" x14ac:dyDescent="0.25"/>
    <row r="33" ht="23.25" customHeight="1" x14ac:dyDescent="0.25"/>
  </sheetData>
  <mergeCells count="108">
    <mergeCell ref="C8:D8"/>
    <mergeCell ref="E8:F8"/>
    <mergeCell ref="G8:H8"/>
    <mergeCell ref="C9:D9"/>
    <mergeCell ref="E9:F9"/>
    <mergeCell ref="G9:H9"/>
    <mergeCell ref="C5:D5"/>
    <mergeCell ref="E5:F5"/>
    <mergeCell ref="G5:H5"/>
    <mergeCell ref="C6:D6"/>
    <mergeCell ref="E6:F6"/>
    <mergeCell ref="G6:H6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8:D28"/>
    <mergeCell ref="E28:F28"/>
    <mergeCell ref="G28:H28"/>
    <mergeCell ref="C26:D26"/>
    <mergeCell ref="E26:F26"/>
    <mergeCell ref="G26:H26"/>
    <mergeCell ref="C27:D27"/>
    <mergeCell ref="E27:F27"/>
    <mergeCell ref="G27:H27"/>
    <mergeCell ref="I5:J5"/>
    <mergeCell ref="I6:J6"/>
    <mergeCell ref="C7:D7"/>
    <mergeCell ref="E7:F7"/>
    <mergeCell ref="G7:H7"/>
    <mergeCell ref="I7:J7"/>
    <mergeCell ref="C2:D2"/>
    <mergeCell ref="E2:F2"/>
    <mergeCell ref="G2:H2"/>
    <mergeCell ref="C3:D3"/>
    <mergeCell ref="E3:F3"/>
    <mergeCell ref="G3:H3"/>
    <mergeCell ref="C4:D4"/>
    <mergeCell ref="E4:F4"/>
    <mergeCell ref="G4:H4"/>
    <mergeCell ref="I2:J2"/>
    <mergeCell ref="I3:J3"/>
    <mergeCell ref="I4:J4"/>
    <mergeCell ref="I14:J14"/>
    <mergeCell ref="I15:J15"/>
    <mergeCell ref="I16:J16"/>
    <mergeCell ref="I17:J17"/>
    <mergeCell ref="I18:J18"/>
    <mergeCell ref="I19:J19"/>
    <mergeCell ref="I8:J8"/>
    <mergeCell ref="I9:J9"/>
    <mergeCell ref="I10:J10"/>
    <mergeCell ref="I11:J11"/>
    <mergeCell ref="I12:J12"/>
    <mergeCell ref="I13:J13"/>
    <mergeCell ref="I26:J26"/>
    <mergeCell ref="I27:J27"/>
    <mergeCell ref="I28:J28"/>
    <mergeCell ref="I20:J20"/>
    <mergeCell ref="I21:J21"/>
    <mergeCell ref="I22:J22"/>
    <mergeCell ref="I23:J23"/>
    <mergeCell ref="I24:J24"/>
    <mergeCell ref="I25:J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>
      <selection activeCell="H8" sqref="H8"/>
    </sheetView>
  </sheetViews>
  <sheetFormatPr defaultRowHeight="15" x14ac:dyDescent="0.25"/>
  <cols>
    <col min="1" max="1" width="9.140625" style="5"/>
    <col min="2" max="2" width="22.28515625" style="5" bestFit="1" customWidth="1"/>
    <col min="3" max="3" width="15.140625" style="5" customWidth="1"/>
    <col min="4" max="16384" width="9.140625" style="5"/>
  </cols>
  <sheetData>
    <row r="2" spans="2:10" x14ac:dyDescent="0.25">
      <c r="B2" s="260" t="s">
        <v>15</v>
      </c>
      <c r="C2" s="261"/>
      <c r="D2" s="261"/>
      <c r="E2" s="261"/>
      <c r="F2" s="261"/>
    </row>
    <row r="3" spans="2:10" x14ac:dyDescent="0.25">
      <c r="B3" s="45"/>
      <c r="C3" s="262" t="s">
        <v>48</v>
      </c>
      <c r="D3" s="261"/>
      <c r="E3" s="263" t="s">
        <v>49</v>
      </c>
      <c r="F3" s="261"/>
    </row>
    <row r="4" spans="2:10" x14ac:dyDescent="0.25">
      <c r="B4" s="46" t="s">
        <v>45</v>
      </c>
      <c r="C4" s="256">
        <v>56027859.200000003</v>
      </c>
      <c r="D4" s="257"/>
      <c r="E4" s="258">
        <v>1099358.1599999999</v>
      </c>
      <c r="F4" s="259"/>
    </row>
    <row r="5" spans="2:10" x14ac:dyDescent="0.25">
      <c r="B5" s="46" t="s">
        <v>46</v>
      </c>
      <c r="C5" s="256">
        <v>41690030.450000003</v>
      </c>
      <c r="D5" s="257"/>
      <c r="E5" s="258">
        <v>0</v>
      </c>
      <c r="F5" s="259"/>
    </row>
    <row r="6" spans="2:10" x14ac:dyDescent="0.25">
      <c r="B6" s="47" t="s">
        <v>21</v>
      </c>
      <c r="C6" s="256"/>
      <c r="D6" s="257"/>
      <c r="E6" s="258"/>
      <c r="F6" s="259"/>
    </row>
    <row r="7" spans="2:10" x14ac:dyDescent="0.25">
      <c r="B7" s="47" t="s">
        <v>22</v>
      </c>
      <c r="C7" s="264"/>
      <c r="D7" s="259"/>
      <c r="E7" s="258"/>
      <c r="F7" s="259"/>
    </row>
    <row r="8" spans="2:10" x14ac:dyDescent="0.25">
      <c r="B8" s="47" t="s">
        <v>23</v>
      </c>
      <c r="C8" s="264"/>
      <c r="D8" s="259"/>
      <c r="E8" s="258"/>
      <c r="F8" s="259"/>
    </row>
    <row r="9" spans="2:10" x14ac:dyDescent="0.25">
      <c r="B9" s="47" t="s">
        <v>24</v>
      </c>
      <c r="C9" s="264"/>
      <c r="D9" s="259"/>
      <c r="E9" s="258"/>
      <c r="F9" s="259"/>
    </row>
    <row r="10" spans="2:10" ht="15.75" thickBot="1" x14ac:dyDescent="0.3">
      <c r="B10" s="47" t="s">
        <v>25</v>
      </c>
      <c r="C10" s="264"/>
      <c r="D10" s="259"/>
      <c r="E10" s="258"/>
      <c r="F10" s="259"/>
    </row>
    <row r="11" spans="2:10" ht="15.75" thickBot="1" x14ac:dyDescent="0.3">
      <c r="B11" s="47" t="s">
        <v>26</v>
      </c>
      <c r="C11" s="265">
        <v>185.18</v>
      </c>
      <c r="D11" s="266"/>
      <c r="E11" s="267">
        <v>0</v>
      </c>
      <c r="F11" s="268"/>
      <c r="J11" s="80"/>
    </row>
    <row r="12" spans="2:10" x14ac:dyDescent="0.25">
      <c r="B12" s="47" t="s">
        <v>27</v>
      </c>
      <c r="C12" s="264"/>
      <c r="D12" s="259"/>
      <c r="E12" s="258"/>
      <c r="F12" s="259"/>
    </row>
    <row r="13" spans="2:10" x14ac:dyDescent="0.25">
      <c r="B13" s="47" t="s">
        <v>28</v>
      </c>
      <c r="C13" s="264"/>
      <c r="D13" s="259"/>
      <c r="E13" s="258"/>
      <c r="F13" s="259"/>
    </row>
    <row r="14" spans="2:10" x14ac:dyDescent="0.25">
      <c r="B14" s="47" t="s">
        <v>29</v>
      </c>
      <c r="C14" s="264"/>
      <c r="D14" s="259"/>
      <c r="E14" s="258"/>
      <c r="F14" s="259"/>
    </row>
    <row r="15" spans="2:10" x14ac:dyDescent="0.25">
      <c r="B15" s="47" t="s">
        <v>30</v>
      </c>
      <c r="C15" s="264"/>
      <c r="D15" s="259"/>
      <c r="E15" s="258"/>
      <c r="F15" s="259"/>
    </row>
    <row r="16" spans="2:10" x14ac:dyDescent="0.25">
      <c r="B16" s="47" t="s">
        <v>31</v>
      </c>
      <c r="C16" s="264"/>
      <c r="D16" s="259"/>
      <c r="E16" s="258"/>
      <c r="F16" s="259"/>
    </row>
    <row r="17" spans="2:10" x14ac:dyDescent="0.25">
      <c r="B17" s="47" t="s">
        <v>32</v>
      </c>
      <c r="C17" s="264"/>
      <c r="D17" s="259"/>
      <c r="E17" s="258"/>
      <c r="F17" s="259"/>
    </row>
    <row r="18" spans="2:10" x14ac:dyDescent="0.25">
      <c r="B18" s="47" t="s">
        <v>33</v>
      </c>
      <c r="C18" s="264"/>
      <c r="D18" s="259"/>
      <c r="E18" s="258"/>
      <c r="F18" s="259"/>
    </row>
    <row r="19" spans="2:10" x14ac:dyDescent="0.25">
      <c r="B19" s="47" t="s">
        <v>34</v>
      </c>
      <c r="C19" s="264"/>
      <c r="D19" s="259"/>
      <c r="E19" s="258"/>
      <c r="F19" s="259"/>
      <c r="J19" s="80"/>
    </row>
    <row r="20" spans="2:10" x14ac:dyDescent="0.25">
      <c r="B20" s="47" t="s">
        <v>35</v>
      </c>
      <c r="C20" s="264"/>
      <c r="D20" s="259"/>
      <c r="E20" s="258"/>
      <c r="F20" s="259"/>
    </row>
    <row r="21" spans="2:10" x14ac:dyDescent="0.25">
      <c r="B21" s="47" t="s">
        <v>36</v>
      </c>
      <c r="C21" s="264"/>
      <c r="D21" s="259"/>
      <c r="E21" s="258"/>
      <c r="F21" s="259"/>
    </row>
    <row r="22" spans="2:10" x14ac:dyDescent="0.25">
      <c r="B22" s="47" t="s">
        <v>37</v>
      </c>
      <c r="C22" s="269"/>
      <c r="D22" s="270"/>
      <c r="E22" s="258"/>
      <c r="F22" s="259"/>
    </row>
    <row r="23" spans="2:10" x14ac:dyDescent="0.25">
      <c r="B23" s="81" t="s">
        <v>38</v>
      </c>
      <c r="C23" s="271">
        <v>6343970.6699999999</v>
      </c>
      <c r="D23" s="272"/>
      <c r="E23" s="273"/>
      <c r="F23" s="259"/>
    </row>
    <row r="24" spans="2:10" x14ac:dyDescent="0.25">
      <c r="B24" s="46" t="s">
        <v>39</v>
      </c>
      <c r="C24" s="274"/>
      <c r="D24" s="275"/>
      <c r="E24" s="258"/>
      <c r="F24" s="259"/>
    </row>
    <row r="25" spans="2:10" x14ac:dyDescent="0.25">
      <c r="B25" s="46" t="s">
        <v>40</v>
      </c>
      <c r="C25" s="276"/>
      <c r="D25" s="277"/>
      <c r="E25" s="258"/>
      <c r="F25" s="259"/>
    </row>
    <row r="26" spans="2:10" x14ac:dyDescent="0.25">
      <c r="B26" s="46" t="s">
        <v>41</v>
      </c>
      <c r="C26" s="278"/>
      <c r="D26" s="279"/>
      <c r="E26" s="280"/>
      <c r="F26" s="270"/>
    </row>
    <row r="27" spans="2:10" x14ac:dyDescent="0.25">
      <c r="B27" s="81" t="s">
        <v>42</v>
      </c>
      <c r="C27" s="281">
        <v>3034426.07</v>
      </c>
      <c r="D27" s="281"/>
      <c r="E27" s="282">
        <v>422.49</v>
      </c>
      <c r="F27" s="282"/>
    </row>
    <row r="28" spans="2:10" x14ac:dyDescent="0.25">
      <c r="B28" s="81" t="s">
        <v>47</v>
      </c>
      <c r="C28" s="276">
        <v>10820713.93</v>
      </c>
      <c r="D28" s="277"/>
      <c r="E28" s="258">
        <v>0</v>
      </c>
      <c r="F28" s="259"/>
    </row>
    <row r="29" spans="2:10" x14ac:dyDescent="0.25">
      <c r="B29" s="46" t="s">
        <v>5</v>
      </c>
      <c r="C29" s="283">
        <f>SUM(C4:D28)</f>
        <v>117917185.5</v>
      </c>
      <c r="D29" s="284"/>
      <c r="E29" s="283">
        <f>SUM(E4:F28)</f>
        <v>1099780.6499999999</v>
      </c>
      <c r="F29" s="284"/>
    </row>
  </sheetData>
  <mergeCells count="55"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C5:D5"/>
    <mergeCell ref="E5:F5"/>
    <mergeCell ref="B2:F2"/>
    <mergeCell ref="C3:D3"/>
    <mergeCell ref="E3:F3"/>
    <mergeCell ref="C4:D4"/>
    <mergeCell ref="E4:F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workbookViewId="0">
      <selection activeCell="H4" sqref="H4"/>
    </sheetView>
  </sheetViews>
  <sheetFormatPr defaultRowHeight="15" x14ac:dyDescent="0.25"/>
  <cols>
    <col min="1" max="6" width="9.140625" style="5"/>
    <col min="7" max="7" width="22.85546875" style="5" customWidth="1"/>
    <col min="8" max="8" width="8.42578125" style="5" bestFit="1" customWidth="1"/>
    <col min="9" max="16384" width="9.140625" style="5"/>
  </cols>
  <sheetData>
    <row r="1" spans="2:10" ht="15.75" thickBot="1" x14ac:dyDescent="0.3"/>
    <row r="2" spans="2:10" ht="15.75" thickBot="1" x14ac:dyDescent="0.3">
      <c r="B2" s="292" t="s">
        <v>16</v>
      </c>
      <c r="C2" s="293"/>
      <c r="D2" s="293"/>
      <c r="E2" s="293"/>
      <c r="F2" s="293"/>
      <c r="G2" s="293"/>
      <c r="H2" s="293"/>
      <c r="I2" s="293"/>
      <c r="J2" s="294"/>
    </row>
    <row r="3" spans="2:10" x14ac:dyDescent="0.25">
      <c r="B3" s="295" t="s">
        <v>17</v>
      </c>
      <c r="C3" s="296"/>
      <c r="D3" s="297" t="s">
        <v>18</v>
      </c>
      <c r="E3" s="298"/>
      <c r="F3" s="299" t="s">
        <v>19</v>
      </c>
      <c r="G3" s="299"/>
      <c r="H3" s="48" t="s">
        <v>5</v>
      </c>
      <c r="I3" s="300" t="s">
        <v>20</v>
      </c>
      <c r="J3" s="301"/>
    </row>
    <row r="4" spans="2:10" ht="16.5" thickBot="1" x14ac:dyDescent="0.3">
      <c r="B4" s="285">
        <v>2560</v>
      </c>
      <c r="C4" s="286"/>
      <c r="D4" s="287">
        <v>1833</v>
      </c>
      <c r="E4" s="288"/>
      <c r="F4" s="289">
        <v>559</v>
      </c>
      <c r="G4" s="289"/>
      <c r="H4" s="13">
        <f>SUM(B4:G4)</f>
        <v>4952</v>
      </c>
      <c r="I4" s="290">
        <v>4</v>
      </c>
      <c r="J4" s="291"/>
    </row>
  </sheetData>
  <sheetProtection password="CE28" sheet="1" objects="1" scenarios="1"/>
  <mergeCells count="9">
    <mergeCell ref="B4:C4"/>
    <mergeCell ref="D4:E4"/>
    <mergeCell ref="F4:G4"/>
    <mergeCell ref="I4:J4"/>
    <mergeCell ref="B2:J2"/>
    <mergeCell ref="B3:C3"/>
    <mergeCell ref="D3:E3"/>
    <mergeCell ref="F3:G3"/>
    <mergeCell ref="I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pane ySplit="2" topLeftCell="A3" activePane="bottomLeft" state="frozen"/>
      <selection pane="bottomLeft" activeCell="D8" sqref="D8"/>
    </sheetView>
  </sheetViews>
  <sheetFormatPr defaultRowHeight="15" x14ac:dyDescent="0.25"/>
  <cols>
    <col min="1" max="1" width="3.85546875" style="5" customWidth="1"/>
    <col min="2" max="2" width="25.28515625" style="5" customWidth="1"/>
    <col min="3" max="3" width="18.85546875" style="5" customWidth="1"/>
    <col min="4" max="4" width="21.28515625" style="5" customWidth="1"/>
    <col min="5" max="5" width="18" style="5" customWidth="1"/>
    <col min="6" max="6" width="20.7109375" style="5" customWidth="1"/>
    <col min="7" max="7" width="17.42578125" style="5" customWidth="1"/>
    <col min="8" max="16384" width="9.140625" style="5"/>
  </cols>
  <sheetData>
    <row r="1" spans="2:7" ht="15.75" thickBot="1" x14ac:dyDescent="0.3"/>
    <row r="2" spans="2:7" ht="30" customHeight="1" thickBot="1" x14ac:dyDescent="0.3">
      <c r="B2" s="49" t="s">
        <v>43</v>
      </c>
      <c r="C2" s="50" t="s">
        <v>56</v>
      </c>
      <c r="D2" s="50" t="s">
        <v>57</v>
      </c>
      <c r="E2" s="50" t="s">
        <v>58</v>
      </c>
      <c r="F2" s="50" t="s">
        <v>59</v>
      </c>
      <c r="G2" s="51" t="s">
        <v>5</v>
      </c>
    </row>
    <row r="3" spans="2:7" ht="30" customHeight="1" thickBot="1" x14ac:dyDescent="0.3">
      <c r="B3" s="7" t="s">
        <v>44</v>
      </c>
      <c r="C3" s="54"/>
      <c r="D3" s="54"/>
      <c r="E3" s="54"/>
      <c r="F3" s="58"/>
      <c r="G3" s="59">
        <f>SUM(C3:F3)</f>
        <v>0</v>
      </c>
    </row>
    <row r="4" spans="2:7" ht="30" customHeight="1" thickBot="1" x14ac:dyDescent="0.3">
      <c r="B4" s="8" t="s">
        <v>45</v>
      </c>
      <c r="C4" s="60"/>
      <c r="D4" s="60"/>
      <c r="E4" s="60"/>
      <c r="F4" s="58"/>
      <c r="G4" s="59">
        <f t="shared" ref="G4:G28" si="0">SUM(C4:F4)</f>
        <v>0</v>
      </c>
    </row>
    <row r="5" spans="2:7" ht="30" customHeight="1" thickBot="1" x14ac:dyDescent="0.3">
      <c r="B5" s="9" t="s">
        <v>46</v>
      </c>
      <c r="C5" s="61"/>
      <c r="D5" s="61"/>
      <c r="E5" s="61"/>
      <c r="F5" s="58"/>
      <c r="G5" s="59">
        <f t="shared" si="0"/>
        <v>0</v>
      </c>
    </row>
    <row r="6" spans="2:7" ht="30" customHeight="1" thickBot="1" x14ac:dyDescent="0.3">
      <c r="B6" s="10" t="s">
        <v>21</v>
      </c>
      <c r="C6" s="54"/>
      <c r="D6" s="54"/>
      <c r="E6" s="54"/>
      <c r="F6" s="62"/>
      <c r="G6" s="59">
        <f t="shared" si="0"/>
        <v>0</v>
      </c>
    </row>
    <row r="7" spans="2:7" ht="30" customHeight="1" thickBot="1" x14ac:dyDescent="0.3">
      <c r="B7" s="10" t="s">
        <v>22</v>
      </c>
      <c r="C7" s="54">
        <v>1090591.69</v>
      </c>
      <c r="D7" s="54">
        <v>4463406.6500000004</v>
      </c>
      <c r="E7" s="54"/>
      <c r="F7" s="62">
        <v>2773852.44</v>
      </c>
      <c r="G7" s="59">
        <f t="shared" si="0"/>
        <v>8327850.7799999993</v>
      </c>
    </row>
    <row r="8" spans="2:7" ht="30" customHeight="1" thickBot="1" x14ac:dyDescent="0.3">
      <c r="B8" s="10" t="s">
        <v>23</v>
      </c>
      <c r="C8" s="54"/>
      <c r="D8" s="54"/>
      <c r="E8" s="54"/>
      <c r="F8" s="62"/>
      <c r="G8" s="59">
        <f t="shared" si="0"/>
        <v>0</v>
      </c>
    </row>
    <row r="9" spans="2:7" ht="30" customHeight="1" thickBot="1" x14ac:dyDescent="0.3">
      <c r="B9" s="10" t="s">
        <v>24</v>
      </c>
      <c r="C9" s="54"/>
      <c r="D9" s="54"/>
      <c r="E9" s="54"/>
      <c r="F9" s="62"/>
      <c r="G9" s="59">
        <f t="shared" si="0"/>
        <v>0</v>
      </c>
    </row>
    <row r="10" spans="2:7" ht="30" customHeight="1" thickBot="1" x14ac:dyDescent="0.3">
      <c r="B10" s="10" t="s">
        <v>25</v>
      </c>
      <c r="C10" s="54"/>
      <c r="D10" s="54"/>
      <c r="E10" s="54"/>
      <c r="F10" s="62"/>
      <c r="G10" s="59">
        <f t="shared" si="0"/>
        <v>0</v>
      </c>
    </row>
    <row r="11" spans="2:7" ht="30" customHeight="1" thickBot="1" x14ac:dyDescent="0.3">
      <c r="B11" s="10" t="s">
        <v>26</v>
      </c>
      <c r="C11" s="54"/>
      <c r="D11" s="54"/>
      <c r="E11" s="54"/>
      <c r="F11" s="62"/>
      <c r="G11" s="59">
        <f t="shared" si="0"/>
        <v>0</v>
      </c>
    </row>
    <row r="12" spans="2:7" ht="30" customHeight="1" thickBot="1" x14ac:dyDescent="0.3">
      <c r="B12" s="10" t="s">
        <v>27</v>
      </c>
      <c r="C12" s="54"/>
      <c r="D12" s="54"/>
      <c r="E12" s="54"/>
      <c r="F12" s="62"/>
      <c r="G12" s="59">
        <f t="shared" si="0"/>
        <v>0</v>
      </c>
    </row>
    <row r="13" spans="2:7" ht="30" customHeight="1" thickBot="1" x14ac:dyDescent="0.3">
      <c r="B13" s="10" t="s">
        <v>28</v>
      </c>
      <c r="C13" s="54"/>
      <c r="D13" s="54"/>
      <c r="E13" s="54"/>
      <c r="F13" s="62"/>
      <c r="G13" s="59">
        <f t="shared" si="0"/>
        <v>0</v>
      </c>
    </row>
    <row r="14" spans="2:7" ht="30" customHeight="1" thickBot="1" x14ac:dyDescent="0.3">
      <c r="B14" s="10" t="s">
        <v>29</v>
      </c>
      <c r="C14" s="54"/>
      <c r="D14" s="54"/>
      <c r="E14" s="54"/>
      <c r="F14" s="62"/>
      <c r="G14" s="59">
        <f t="shared" si="0"/>
        <v>0</v>
      </c>
    </row>
    <row r="15" spans="2:7" ht="30" customHeight="1" thickBot="1" x14ac:dyDescent="0.3">
      <c r="B15" s="10" t="s">
        <v>30</v>
      </c>
      <c r="C15" s="54"/>
      <c r="D15" s="54"/>
      <c r="E15" s="54"/>
      <c r="F15" s="62"/>
      <c r="G15" s="59">
        <f t="shared" si="0"/>
        <v>0</v>
      </c>
    </row>
    <row r="16" spans="2:7" ht="30" customHeight="1" thickBot="1" x14ac:dyDescent="0.3">
      <c r="B16" s="10" t="s">
        <v>31</v>
      </c>
      <c r="C16" s="54"/>
      <c r="D16" s="54"/>
      <c r="E16" s="54"/>
      <c r="F16" s="62"/>
      <c r="G16" s="59">
        <f t="shared" si="0"/>
        <v>0</v>
      </c>
    </row>
    <row r="17" spans="2:7" ht="30" customHeight="1" thickBot="1" x14ac:dyDescent="0.3">
      <c r="B17" s="10" t="s">
        <v>32</v>
      </c>
      <c r="C17" s="63">
        <v>0</v>
      </c>
      <c r="D17" s="54">
        <v>0</v>
      </c>
      <c r="E17" s="64">
        <v>0</v>
      </c>
      <c r="F17" s="62">
        <v>3678567.92</v>
      </c>
      <c r="G17" s="59">
        <f t="shared" si="0"/>
        <v>3678567.92</v>
      </c>
    </row>
    <row r="18" spans="2:7" ht="30" customHeight="1" thickBot="1" x14ac:dyDescent="0.3">
      <c r="B18" s="10" t="s">
        <v>33</v>
      </c>
      <c r="C18" s="65"/>
      <c r="D18" s="54"/>
      <c r="E18" s="65"/>
      <c r="F18" s="62"/>
      <c r="G18" s="59">
        <f t="shared" si="0"/>
        <v>0</v>
      </c>
    </row>
    <row r="19" spans="2:7" ht="30" customHeight="1" thickBot="1" x14ac:dyDescent="0.3">
      <c r="B19" s="10" t="s">
        <v>34</v>
      </c>
      <c r="C19" s="54"/>
      <c r="D19" s="54"/>
      <c r="E19" s="54"/>
      <c r="F19" s="62"/>
      <c r="G19" s="59">
        <f t="shared" si="0"/>
        <v>0</v>
      </c>
    </row>
    <row r="20" spans="2:7" ht="30" customHeight="1" thickBot="1" x14ac:dyDescent="0.3">
      <c r="B20" s="10" t="s">
        <v>35</v>
      </c>
      <c r="C20" s="54"/>
      <c r="D20" s="54"/>
      <c r="E20" s="54"/>
      <c r="F20" s="62"/>
      <c r="G20" s="59">
        <f t="shared" si="0"/>
        <v>0</v>
      </c>
    </row>
    <row r="21" spans="2:7" ht="30" customHeight="1" thickBot="1" x14ac:dyDescent="0.3">
      <c r="B21" s="10" t="s">
        <v>36</v>
      </c>
      <c r="C21" s="54"/>
      <c r="D21" s="54"/>
      <c r="E21" s="54"/>
      <c r="F21" s="62"/>
      <c r="G21" s="59">
        <f t="shared" si="0"/>
        <v>0</v>
      </c>
    </row>
    <row r="22" spans="2:7" ht="30" customHeight="1" thickBot="1" x14ac:dyDescent="0.3">
      <c r="B22" s="10" t="s">
        <v>37</v>
      </c>
      <c r="C22" s="66"/>
      <c r="D22" s="67"/>
      <c r="E22" s="68"/>
      <c r="F22" s="62"/>
      <c r="G22" s="59">
        <f t="shared" si="0"/>
        <v>0</v>
      </c>
    </row>
    <row r="23" spans="2:7" ht="30" customHeight="1" thickBot="1" x14ac:dyDescent="0.3">
      <c r="B23" s="11" t="s">
        <v>38</v>
      </c>
      <c r="C23" s="69"/>
      <c r="D23" s="70"/>
      <c r="E23" s="71"/>
      <c r="F23" s="62"/>
      <c r="G23" s="59">
        <f t="shared" si="0"/>
        <v>0</v>
      </c>
    </row>
    <row r="24" spans="2:7" ht="30" customHeight="1" thickBot="1" x14ac:dyDescent="0.3">
      <c r="B24" s="11" t="s">
        <v>39</v>
      </c>
      <c r="C24" s="72"/>
      <c r="D24" s="72"/>
      <c r="E24" s="72"/>
      <c r="F24" s="62"/>
      <c r="G24" s="59">
        <f t="shared" si="0"/>
        <v>0</v>
      </c>
    </row>
    <row r="25" spans="2:7" ht="30" customHeight="1" thickBot="1" x14ac:dyDescent="0.3">
      <c r="B25" s="11" t="s">
        <v>40</v>
      </c>
      <c r="C25" s="73"/>
      <c r="D25" s="72"/>
      <c r="E25" s="72"/>
      <c r="F25" s="62"/>
      <c r="G25" s="59">
        <f t="shared" si="0"/>
        <v>0</v>
      </c>
    </row>
    <row r="26" spans="2:7" ht="30" customHeight="1" thickBot="1" x14ac:dyDescent="0.3">
      <c r="B26" s="11" t="s">
        <v>41</v>
      </c>
      <c r="C26" s="74"/>
      <c r="D26" s="74"/>
      <c r="E26" s="74"/>
      <c r="F26" s="62"/>
      <c r="G26" s="59">
        <f t="shared" si="0"/>
        <v>0</v>
      </c>
    </row>
    <row r="27" spans="2:7" ht="30" customHeight="1" thickBot="1" x14ac:dyDescent="0.3">
      <c r="B27" s="11" t="s">
        <v>42</v>
      </c>
      <c r="C27" s="61"/>
      <c r="D27" s="75"/>
      <c r="E27" s="76"/>
      <c r="F27" s="62"/>
      <c r="G27" s="59">
        <f t="shared" si="0"/>
        <v>0</v>
      </c>
    </row>
    <row r="28" spans="2:7" ht="30" customHeight="1" thickBot="1" x14ac:dyDescent="0.3">
      <c r="B28" s="11" t="s">
        <v>47</v>
      </c>
      <c r="C28" s="61"/>
      <c r="D28" s="75"/>
      <c r="E28" s="76"/>
      <c r="F28" s="62"/>
      <c r="G28" s="59">
        <f t="shared" si="0"/>
        <v>0</v>
      </c>
    </row>
    <row r="29" spans="2:7" ht="30" customHeight="1" thickBot="1" x14ac:dyDescent="0.3">
      <c r="B29" s="52" t="s">
        <v>5</v>
      </c>
      <c r="C29" s="77"/>
      <c r="D29" s="77"/>
      <c r="E29" s="77"/>
      <c r="F29" s="78"/>
      <c r="G29" s="59">
        <f>SUM(G3:G28)</f>
        <v>12006418.699999999</v>
      </c>
    </row>
  </sheetData>
  <pageMargins left="0.39370078740157483" right="0" top="0.39370078740157483" bottom="0" header="0" footer="0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87" zoomScaleNormal="87" workbookViewId="0">
      <pane ySplit="3" topLeftCell="A4" activePane="bottomLeft" state="frozen"/>
      <selection pane="bottomLeft" activeCell="I5" sqref="I5"/>
    </sheetView>
  </sheetViews>
  <sheetFormatPr defaultRowHeight="15" x14ac:dyDescent="0.25"/>
  <cols>
    <col min="1" max="1" width="3.140625" style="5" customWidth="1"/>
    <col min="2" max="2" width="25.85546875" style="5" customWidth="1"/>
    <col min="3" max="3" width="17.42578125" style="5" customWidth="1"/>
    <col min="4" max="4" width="19" style="5" customWidth="1"/>
    <col min="5" max="6" width="17.42578125" style="5" customWidth="1"/>
    <col min="7" max="7" width="20.42578125" style="5" customWidth="1"/>
    <col min="8" max="8" width="17.28515625" style="5" customWidth="1"/>
    <col min="9" max="9" width="15.140625" style="5" customWidth="1"/>
    <col min="10" max="10" width="22" style="5" customWidth="1"/>
    <col min="11" max="16384" width="9.140625" style="5"/>
  </cols>
  <sheetData>
    <row r="1" spans="2:10" ht="15.75" thickBot="1" x14ac:dyDescent="0.3"/>
    <row r="2" spans="2:10" ht="32.25" customHeight="1" thickBot="1" x14ac:dyDescent="0.3">
      <c r="B2" s="302" t="s">
        <v>43</v>
      </c>
      <c r="C2" s="50" t="s">
        <v>67</v>
      </c>
      <c r="D2" s="50" t="s">
        <v>68</v>
      </c>
      <c r="E2" s="50" t="s">
        <v>69</v>
      </c>
      <c r="F2" s="50" t="s">
        <v>70</v>
      </c>
      <c r="G2" s="50" t="s">
        <v>71</v>
      </c>
      <c r="H2" s="50" t="s">
        <v>72</v>
      </c>
      <c r="I2" s="50" t="s">
        <v>73</v>
      </c>
      <c r="J2" s="304" t="s">
        <v>74</v>
      </c>
    </row>
    <row r="3" spans="2:10" ht="33.75" customHeight="1" thickBot="1" x14ac:dyDescent="0.3">
      <c r="B3" s="303"/>
      <c r="C3" s="50" t="s">
        <v>60</v>
      </c>
      <c r="D3" s="50" t="s">
        <v>61</v>
      </c>
      <c r="E3" s="50" t="s">
        <v>62</v>
      </c>
      <c r="F3" s="53" t="s">
        <v>63</v>
      </c>
      <c r="G3" s="53" t="s">
        <v>64</v>
      </c>
      <c r="H3" s="53" t="s">
        <v>65</v>
      </c>
      <c r="I3" s="53" t="s">
        <v>66</v>
      </c>
      <c r="J3" s="305"/>
    </row>
    <row r="4" spans="2:10" ht="27.95" customHeight="1" thickBot="1" x14ac:dyDescent="0.3">
      <c r="B4" s="7" t="s">
        <v>44</v>
      </c>
      <c r="C4" s="3">
        <v>673858183.63</v>
      </c>
      <c r="D4" s="3">
        <v>122679344.76000001</v>
      </c>
      <c r="E4" s="3">
        <v>149217436.38</v>
      </c>
      <c r="F4" s="4">
        <v>63415315.950000003</v>
      </c>
      <c r="G4" s="4">
        <v>107415442.55</v>
      </c>
      <c r="H4" s="4">
        <v>24519835</v>
      </c>
      <c r="I4" s="1">
        <v>0</v>
      </c>
      <c r="J4" s="55">
        <f t="shared" ref="J4:J21" si="0">SUM(C4:I4)</f>
        <v>1141105558.27</v>
      </c>
    </row>
    <row r="5" spans="2:10" ht="27.95" customHeight="1" thickBot="1" x14ac:dyDescent="0.3">
      <c r="B5" s="10" t="s">
        <v>21</v>
      </c>
      <c r="C5" s="84">
        <v>10128270.859999999</v>
      </c>
      <c r="D5" s="84">
        <v>1576718.4</v>
      </c>
      <c r="E5" s="84">
        <v>733812.82</v>
      </c>
      <c r="F5" s="84">
        <v>0</v>
      </c>
      <c r="G5" s="84">
        <v>0</v>
      </c>
      <c r="H5" s="84">
        <v>83686.399999999994</v>
      </c>
      <c r="I5" s="2">
        <v>0</v>
      </c>
      <c r="J5" s="55">
        <f t="shared" si="0"/>
        <v>12522488.48</v>
      </c>
    </row>
    <row r="6" spans="2:10" ht="27.95" customHeight="1" thickBot="1" x14ac:dyDescent="0.3">
      <c r="B6" s="10" t="s">
        <v>22</v>
      </c>
      <c r="C6" s="3">
        <v>9309756.5299999993</v>
      </c>
      <c r="D6" s="3">
        <v>1337680.69</v>
      </c>
      <c r="E6" s="3">
        <v>1094966.4099999999</v>
      </c>
      <c r="F6" s="4">
        <v>361621.63</v>
      </c>
      <c r="G6" s="4">
        <v>120861.13</v>
      </c>
      <c r="H6" s="4">
        <v>0</v>
      </c>
      <c r="I6" s="2">
        <v>0</v>
      </c>
      <c r="J6" s="55">
        <f t="shared" si="0"/>
        <v>12224886.390000001</v>
      </c>
    </row>
    <row r="7" spans="2:10" ht="27.95" customHeight="1" thickBot="1" x14ac:dyDescent="0.3">
      <c r="B7" s="10" t="s">
        <v>23</v>
      </c>
      <c r="C7" s="85">
        <v>67578437.920000002</v>
      </c>
      <c r="D7" s="85">
        <v>11121744.67</v>
      </c>
      <c r="E7" s="85">
        <v>7564771.04</v>
      </c>
      <c r="F7" s="85">
        <v>1630196.74</v>
      </c>
      <c r="G7" s="85">
        <v>0</v>
      </c>
      <c r="H7" s="85">
        <v>1888938.32</v>
      </c>
      <c r="I7" s="86">
        <v>0</v>
      </c>
      <c r="J7" s="55">
        <f t="shared" si="0"/>
        <v>89784088.689999998</v>
      </c>
    </row>
    <row r="8" spans="2:10" ht="27.95" customHeight="1" thickBot="1" x14ac:dyDescent="0.3">
      <c r="B8" s="10" t="s">
        <v>24</v>
      </c>
      <c r="C8" s="93">
        <v>43094378.799999997</v>
      </c>
      <c r="D8" s="93">
        <v>7201989.8099999996</v>
      </c>
      <c r="E8" s="93">
        <v>4214452.46</v>
      </c>
      <c r="F8" s="93">
        <v>692884.2</v>
      </c>
      <c r="G8" s="93">
        <v>0</v>
      </c>
      <c r="H8" s="93">
        <v>411810.15</v>
      </c>
      <c r="I8" s="93">
        <v>0</v>
      </c>
      <c r="J8" s="55">
        <f t="shared" si="0"/>
        <v>55615515.420000002</v>
      </c>
    </row>
    <row r="9" spans="2:10" ht="27.95" customHeight="1" thickBot="1" x14ac:dyDescent="0.3">
      <c r="B9" s="10" t="s">
        <v>25</v>
      </c>
      <c r="C9" s="85">
        <v>1483701.33</v>
      </c>
      <c r="D9" s="85">
        <v>220288.66</v>
      </c>
      <c r="E9" s="85">
        <v>34507.550000000003</v>
      </c>
      <c r="F9" s="87">
        <v>0</v>
      </c>
      <c r="G9" s="87">
        <v>0</v>
      </c>
      <c r="H9" s="87">
        <v>0</v>
      </c>
      <c r="I9" s="86">
        <v>0</v>
      </c>
      <c r="J9" s="55">
        <f t="shared" si="0"/>
        <v>1738497.54</v>
      </c>
    </row>
    <row r="10" spans="2:10" ht="27.95" customHeight="1" thickBot="1" x14ac:dyDescent="0.3">
      <c r="B10" s="10" t="s">
        <v>26</v>
      </c>
      <c r="C10" s="88">
        <v>15492147.869999999</v>
      </c>
      <c r="D10" s="89">
        <v>2474228.5299999998</v>
      </c>
      <c r="E10" s="88">
        <v>1615105.57</v>
      </c>
      <c r="F10" s="90">
        <v>693503.77</v>
      </c>
      <c r="G10" s="91">
        <v>0</v>
      </c>
      <c r="H10" s="90">
        <v>127260.66</v>
      </c>
      <c r="I10" s="91">
        <v>0</v>
      </c>
      <c r="J10" s="55">
        <f t="shared" si="0"/>
        <v>20402246.399999999</v>
      </c>
    </row>
    <row r="11" spans="2:10" ht="27.95" customHeight="1" thickBot="1" x14ac:dyDescent="0.3">
      <c r="B11" s="10" t="s">
        <v>27</v>
      </c>
      <c r="C11" s="84">
        <v>69581832.799999997</v>
      </c>
      <c r="D11" s="84">
        <v>11432723.970000001</v>
      </c>
      <c r="E11" s="84">
        <v>7166242.04</v>
      </c>
      <c r="F11" s="84">
        <v>2630260.0099999998</v>
      </c>
      <c r="G11" s="84">
        <v>0</v>
      </c>
      <c r="H11" s="84">
        <v>494794.33</v>
      </c>
      <c r="I11" s="82">
        <v>0</v>
      </c>
      <c r="J11" s="55">
        <f t="shared" si="0"/>
        <v>91305853.150000006</v>
      </c>
    </row>
    <row r="12" spans="2:10" ht="27.95" customHeight="1" thickBot="1" x14ac:dyDescent="0.3">
      <c r="B12" s="10" t="s">
        <v>28</v>
      </c>
      <c r="C12" s="83">
        <v>43943828.810000002</v>
      </c>
      <c r="D12" s="83">
        <v>7083627.3700000001</v>
      </c>
      <c r="E12" s="83">
        <v>5967240.3099999996</v>
      </c>
      <c r="F12" s="83">
        <v>1018493.28</v>
      </c>
      <c r="G12" s="4">
        <v>0</v>
      </c>
      <c r="H12" s="4">
        <v>0</v>
      </c>
      <c r="I12" s="2">
        <v>0</v>
      </c>
      <c r="J12" s="55">
        <f t="shared" si="0"/>
        <v>58013189.770000003</v>
      </c>
    </row>
    <row r="13" spans="2:10" ht="27.95" customHeight="1" thickBot="1" x14ac:dyDescent="0.3">
      <c r="B13" s="10" t="s">
        <v>29</v>
      </c>
      <c r="C13" s="88">
        <v>7745716.0099999998</v>
      </c>
      <c r="D13" s="88">
        <v>1223809.77</v>
      </c>
      <c r="E13" s="88">
        <v>532019.23</v>
      </c>
      <c r="F13" s="88">
        <v>0</v>
      </c>
      <c r="G13" s="88">
        <v>0</v>
      </c>
      <c r="H13" s="88">
        <v>94437.08</v>
      </c>
      <c r="I13" s="88">
        <v>0</v>
      </c>
      <c r="J13" s="55">
        <f t="shared" si="0"/>
        <v>9595982.0899999999</v>
      </c>
    </row>
    <row r="14" spans="2:10" ht="27.95" customHeight="1" thickBot="1" x14ac:dyDescent="0.3">
      <c r="B14" s="10" t="s">
        <v>30</v>
      </c>
      <c r="C14" s="92">
        <v>8530430.6999999993</v>
      </c>
      <c r="D14" s="92">
        <v>1269201.3500000001</v>
      </c>
      <c r="E14" s="92">
        <v>887164.93</v>
      </c>
      <c r="F14" s="92">
        <v>408406.71</v>
      </c>
      <c r="G14" s="92">
        <v>0</v>
      </c>
      <c r="H14" s="92">
        <v>22238.38</v>
      </c>
      <c r="I14" s="92">
        <v>0</v>
      </c>
      <c r="J14" s="55">
        <f t="shared" si="0"/>
        <v>11117442.07</v>
      </c>
    </row>
    <row r="15" spans="2:10" ht="27.95" customHeight="1" thickBot="1" x14ac:dyDescent="0.3">
      <c r="B15" s="10" t="s">
        <v>31</v>
      </c>
      <c r="C15" s="83">
        <v>26549988.829999998</v>
      </c>
      <c r="D15" s="83">
        <v>3934751.2</v>
      </c>
      <c r="E15" s="83">
        <v>1820665.69</v>
      </c>
      <c r="F15" s="83">
        <v>234593.52</v>
      </c>
      <c r="G15" s="83">
        <v>72384.639999999999</v>
      </c>
      <c r="H15" s="83">
        <v>0</v>
      </c>
      <c r="I15" s="2">
        <v>0</v>
      </c>
      <c r="J15" s="55">
        <f t="shared" si="0"/>
        <v>32612383.879999999</v>
      </c>
    </row>
    <row r="16" spans="2:10" ht="27.95" customHeight="1" thickBot="1" x14ac:dyDescent="0.3">
      <c r="B16" s="10" t="s">
        <v>32</v>
      </c>
      <c r="C16" s="56">
        <v>29756551.699999999</v>
      </c>
      <c r="D16" s="3">
        <v>4400200.87</v>
      </c>
      <c r="E16" s="57">
        <v>2543004.15</v>
      </c>
      <c r="F16" s="3">
        <v>569169.14</v>
      </c>
      <c r="G16" s="3">
        <v>187270.92</v>
      </c>
      <c r="H16" s="3">
        <v>0</v>
      </c>
      <c r="I16" s="2">
        <v>0</v>
      </c>
      <c r="J16" s="55">
        <f t="shared" si="0"/>
        <v>37456196.780000001</v>
      </c>
    </row>
    <row r="17" spans="2:10" ht="27.95" customHeight="1" thickBot="1" x14ac:dyDescent="0.3">
      <c r="B17" s="10" t="s">
        <v>33</v>
      </c>
      <c r="C17" s="83">
        <v>4074336.63</v>
      </c>
      <c r="D17" s="83">
        <v>625666.87</v>
      </c>
      <c r="E17" s="83">
        <v>352992.31</v>
      </c>
      <c r="F17" s="83">
        <v>0</v>
      </c>
      <c r="G17" s="83">
        <v>78847.679999999993</v>
      </c>
      <c r="H17" s="83">
        <v>0</v>
      </c>
      <c r="I17" s="2">
        <v>0</v>
      </c>
      <c r="J17" s="55">
        <f t="shared" si="0"/>
        <v>5131843.4899999993</v>
      </c>
    </row>
    <row r="18" spans="2:10" ht="27.95" customHeight="1" thickBot="1" x14ac:dyDescent="0.3">
      <c r="B18" s="10" t="s">
        <v>34</v>
      </c>
      <c r="C18" s="3">
        <v>71918788.329999998</v>
      </c>
      <c r="D18" s="3">
        <v>11725249.25</v>
      </c>
      <c r="E18" s="3">
        <v>8836526.3300000001</v>
      </c>
      <c r="F18" s="4">
        <v>1143341.82</v>
      </c>
      <c r="G18" s="4">
        <v>0</v>
      </c>
      <c r="H18" s="4">
        <v>303289.23</v>
      </c>
      <c r="I18" s="2">
        <v>0</v>
      </c>
      <c r="J18" s="55">
        <f t="shared" si="0"/>
        <v>93927194.959999993</v>
      </c>
    </row>
    <row r="19" spans="2:10" ht="27.95" customHeight="1" thickBot="1" x14ac:dyDescent="0.3">
      <c r="B19" s="10" t="s">
        <v>35</v>
      </c>
      <c r="C19" s="88">
        <v>33600560.490000002</v>
      </c>
      <c r="D19" s="88">
        <v>5108281.71</v>
      </c>
      <c r="E19" s="88">
        <v>2368679.75</v>
      </c>
      <c r="F19" s="88">
        <v>211757.52</v>
      </c>
      <c r="G19" s="88">
        <v>0</v>
      </c>
      <c r="H19" s="88">
        <v>44104.18</v>
      </c>
      <c r="I19" s="88">
        <v>0</v>
      </c>
      <c r="J19" s="55">
        <f t="shared" si="0"/>
        <v>41333383.650000006</v>
      </c>
    </row>
    <row r="20" spans="2:10" ht="27.95" customHeight="1" thickBot="1" x14ac:dyDescent="0.3">
      <c r="B20" s="10" t="s">
        <v>36</v>
      </c>
      <c r="C20" s="3">
        <v>16202187.800000001</v>
      </c>
      <c r="D20" s="3">
        <v>2538711.44</v>
      </c>
      <c r="E20" s="3">
        <v>1169927.03</v>
      </c>
      <c r="F20" s="4">
        <v>94436.01</v>
      </c>
      <c r="G20" s="4">
        <v>0</v>
      </c>
      <c r="H20" s="4">
        <v>232481.4</v>
      </c>
      <c r="I20" s="2">
        <v>0</v>
      </c>
      <c r="J20" s="55">
        <f t="shared" si="0"/>
        <v>20237743.680000003</v>
      </c>
    </row>
    <row r="21" spans="2:10" ht="27.95" customHeight="1" thickBot="1" x14ac:dyDescent="0.3">
      <c r="B21" s="10" t="s">
        <v>37</v>
      </c>
      <c r="C21" s="88">
        <v>51107028.93</v>
      </c>
      <c r="D21" s="88">
        <v>7815382.6799999997</v>
      </c>
      <c r="E21" s="88">
        <v>4521939.34</v>
      </c>
      <c r="F21" s="88">
        <v>2858568.16</v>
      </c>
      <c r="G21" s="88">
        <v>0</v>
      </c>
      <c r="H21" s="88">
        <v>652561.81000000006</v>
      </c>
      <c r="I21" s="88">
        <v>0</v>
      </c>
      <c r="J21" s="55">
        <f t="shared" si="0"/>
        <v>66955480.920000002</v>
      </c>
    </row>
    <row r="22" spans="2:10" ht="27.95" customHeight="1" thickBot="1" x14ac:dyDescent="0.3">
      <c r="B22" s="52" t="s">
        <v>5</v>
      </c>
      <c r="C22" s="55">
        <f>SUM(C5:C21)</f>
        <v>510097944.33999997</v>
      </c>
      <c r="D22" s="55">
        <f t="shared" ref="D22:I22" si="1">SUM(D5:D21)</f>
        <v>81090257.24000001</v>
      </c>
      <c r="E22" s="55">
        <f t="shared" si="1"/>
        <v>51424016.960000008</v>
      </c>
      <c r="F22" s="55">
        <f t="shared" si="1"/>
        <v>12547232.509999998</v>
      </c>
      <c r="G22" s="55">
        <f t="shared" si="1"/>
        <v>459364.37000000005</v>
      </c>
      <c r="H22" s="55">
        <f t="shared" si="1"/>
        <v>4355601.9400000004</v>
      </c>
      <c r="I22" s="55">
        <f t="shared" si="1"/>
        <v>0</v>
      </c>
      <c r="J22" s="55">
        <f>SUM(J5:J21)</f>
        <v>659974417.3599999</v>
      </c>
    </row>
  </sheetData>
  <mergeCells count="2">
    <mergeCell ref="B2:B3"/>
    <mergeCell ref="J2:J3"/>
  </mergeCells>
  <pageMargins left="0.39370078740157483" right="0" top="0.39370078740157483" bottom="0" header="0" footer="0"/>
  <pageSetup paperSize="9" scale="75" orientation="landscape" r:id="rId1"/>
  <ignoredErrors>
    <ignoredError sqref="C22:E22 F22:J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YENİ TABLO</vt:lpstr>
      <vt:lpstr>Personel Sayıları</vt:lpstr>
      <vt:lpstr>GELİR-GİDER</vt:lpstr>
      <vt:lpstr>MÜKELLEF SAYILARI</vt:lpstr>
      <vt:lpstr>Red Ve İade</vt:lpstr>
      <vt:lpstr>Davalar</vt:lpstr>
      <vt:lpstr>BÜTÇE GELİRLERİ</vt:lpstr>
      <vt:lpstr>BÜTÇE GİDERLERİ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2018-11-22T14:12:34Z</dcterms:modified>
</cp:coreProperties>
</file>