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80" tabRatio="919"/>
  </bookViews>
  <sheets>
    <sheet name="YENİ TABLO" sheetId="9" r:id="rId1"/>
    <sheet name="Personel Sayıları" sheetId="11" r:id="rId2"/>
    <sheet name="GELİR-GİDER" sheetId="12" r:id="rId3"/>
    <sheet name="MÜKELLEF SAYILARI" sheetId="10" r:id="rId4"/>
    <sheet name="Red Ve İade" sheetId="14" r:id="rId5"/>
    <sheet name="Davalar" sheetId="15" r:id="rId6"/>
    <sheet name="BÜTÇE GELİRLERİ" sheetId="5" r:id="rId7"/>
    <sheet name="BÜTÇE GİDERLERİ" sheetId="8" r:id="rId8"/>
  </sheets>
  <calcPr calcId="162913"/>
</workbook>
</file>

<file path=xl/calcChain.xml><?xml version="1.0" encoding="utf-8"?>
<calcChain xmlns="http://schemas.openxmlformats.org/spreadsheetml/2006/main">
  <c r="C22" i="8" l="1"/>
  <c r="D22" i="8"/>
  <c r="F22" i="8"/>
  <c r="G22" i="8"/>
  <c r="H22" i="8"/>
  <c r="I22" i="8"/>
  <c r="E9" i="8" l="1"/>
  <c r="E22" i="8" s="1"/>
  <c r="E12" i="12"/>
  <c r="J16" i="8" l="1"/>
  <c r="I19" i="12"/>
  <c r="J4" i="8" l="1"/>
  <c r="G11" i="12" l="1"/>
  <c r="I26" i="12" l="1"/>
  <c r="I27" i="12"/>
  <c r="I28" i="12"/>
  <c r="I29" i="12"/>
  <c r="I30" i="12"/>
  <c r="J17" i="12" l="1"/>
  <c r="I17" i="12"/>
  <c r="E28" i="10" l="1"/>
  <c r="G28" i="10"/>
  <c r="C28" i="10"/>
  <c r="J10" i="12" l="1"/>
  <c r="J11" i="12"/>
  <c r="J12" i="12"/>
  <c r="J13" i="12"/>
  <c r="J14" i="12"/>
  <c r="J15" i="12"/>
  <c r="J16" i="12"/>
  <c r="J9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I2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3" i="10"/>
  <c r="I4" i="10"/>
  <c r="I5" i="10"/>
  <c r="E31" i="12" l="1"/>
  <c r="G31" i="12"/>
  <c r="I4" i="11"/>
  <c r="I31" i="12" l="1"/>
  <c r="E29" i="14"/>
  <c r="C29" i="14"/>
  <c r="J6" i="12"/>
  <c r="J7" i="12"/>
  <c r="J8" i="12"/>
  <c r="J5" i="12"/>
  <c r="I6" i="12"/>
  <c r="I7" i="12"/>
  <c r="I8" i="12"/>
  <c r="I9" i="12"/>
  <c r="I10" i="12"/>
  <c r="I11" i="12"/>
  <c r="I12" i="12"/>
  <c r="I13" i="12"/>
  <c r="I14" i="12"/>
  <c r="I15" i="12"/>
  <c r="I16" i="12"/>
  <c r="I18" i="12"/>
  <c r="I20" i="12"/>
  <c r="I21" i="12"/>
  <c r="I22" i="12"/>
  <c r="I23" i="12"/>
  <c r="I24" i="12"/>
  <c r="I25" i="12"/>
  <c r="I5" i="12"/>
  <c r="G6" i="11"/>
  <c r="E6" i="11"/>
  <c r="I5" i="11"/>
  <c r="I6" i="11" s="1"/>
  <c r="I9" i="11"/>
  <c r="I8" i="9" s="1"/>
  <c r="G8" i="9"/>
  <c r="E8" i="9"/>
  <c r="E6" i="9"/>
  <c r="E18" i="9" l="1"/>
  <c r="I38" i="9" l="1"/>
  <c r="F38" i="9"/>
  <c r="D38" i="9"/>
  <c r="B38" i="9"/>
  <c r="H38" i="9" s="1"/>
  <c r="E32" i="9"/>
  <c r="C32" i="9"/>
  <c r="E31" i="9"/>
  <c r="C31" i="9"/>
  <c r="H25" i="9"/>
  <c r="I25" i="9"/>
  <c r="J25" i="9"/>
  <c r="G25" i="9"/>
  <c r="E25" i="9"/>
  <c r="F25" i="9"/>
  <c r="D25" i="9"/>
  <c r="E19" i="9"/>
  <c r="E20" i="9" s="1"/>
  <c r="C19" i="9"/>
  <c r="G18" i="9"/>
  <c r="C18" i="9"/>
  <c r="G14" i="9"/>
  <c r="E14" i="9"/>
  <c r="G13" i="9"/>
  <c r="E13" i="9"/>
  <c r="G6" i="9"/>
  <c r="I6" i="9" s="1"/>
  <c r="G5" i="9"/>
  <c r="E5" i="9"/>
  <c r="E7" i="9" s="1"/>
  <c r="H4" i="15"/>
  <c r="C25" i="9" l="1"/>
  <c r="E33" i="9"/>
  <c r="I13" i="9"/>
  <c r="C33" i="9"/>
  <c r="C20" i="9"/>
  <c r="I18" i="9"/>
  <c r="I14" i="9"/>
  <c r="G7" i="9"/>
  <c r="I5" i="9"/>
  <c r="I7" i="9" s="1"/>
  <c r="E15" i="9"/>
  <c r="G15" i="9"/>
  <c r="G19" i="9"/>
  <c r="G20" i="9" s="1"/>
  <c r="I19" i="9" l="1"/>
  <c r="I20" i="9" s="1"/>
  <c r="E26" i="9"/>
  <c r="E27" i="9" s="1"/>
  <c r="F26" i="9"/>
  <c r="F27" i="9" s="1"/>
  <c r="I31" i="9" s="1"/>
  <c r="G26" i="9"/>
  <c r="G27" i="9" s="1"/>
  <c r="H26" i="9"/>
  <c r="H27" i="9" s="1"/>
  <c r="I26" i="9"/>
  <c r="I27" i="9" s="1"/>
  <c r="J26" i="9"/>
  <c r="J27" i="9" s="1"/>
  <c r="D26" i="9"/>
  <c r="J21" i="8"/>
  <c r="J20" i="8"/>
  <c r="J19" i="8"/>
  <c r="J18" i="8"/>
  <c r="J17" i="8"/>
  <c r="J15" i="8"/>
  <c r="J14" i="8"/>
  <c r="J13" i="8"/>
  <c r="J12" i="8"/>
  <c r="J11" i="8"/>
  <c r="J10" i="8"/>
  <c r="J9" i="8"/>
  <c r="J8" i="8"/>
  <c r="J7" i="8"/>
  <c r="J6" i="8"/>
  <c r="J5" i="8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" i="5"/>
  <c r="D27" i="9" l="1"/>
  <c r="C27" i="9" s="1"/>
  <c r="C26" i="9"/>
  <c r="C14" i="9" s="1"/>
  <c r="J22" i="8"/>
  <c r="I32" i="9"/>
  <c r="G29" i="5"/>
  <c r="I30" i="9" l="1"/>
  <c r="I33" i="9" s="1"/>
  <c r="J14" i="9" l="1"/>
  <c r="C13" i="9"/>
  <c r="J13" i="9" s="1"/>
  <c r="C15" i="9" l="1"/>
  <c r="J15" i="9" s="1"/>
  <c r="C31" i="12"/>
  <c r="J31" i="12" s="1"/>
</calcChain>
</file>

<file path=xl/sharedStrings.xml><?xml version="1.0" encoding="utf-8"?>
<sst xmlns="http://schemas.openxmlformats.org/spreadsheetml/2006/main" count="241" uniqueCount="96">
  <si>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</si>
  <si>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</si>
  <si>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</si>
  <si>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</si>
  <si>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</si>
  <si>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</si>
  <si>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</si>
  <si>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</si>
  <si>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</si>
  <si>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</si>
  <si>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</si>
  <si>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</si>
  <si>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</si>
  <si>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</si>
  <si>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</si>
  <si>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RET VE İADELER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</si>
  <si>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</si>
  <si>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</si>
  <si>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</si>
  <si>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</si>
  <si>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</si>
  <si>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</si>
  <si>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</si>
  <si>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</si>
  <si>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</si>
  <si>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</si>
  <si>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</si>
  <si>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</si>
  <si>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</si>
  <si>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</si>
  <si>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</si>
  <si>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</si>
  <si>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</si>
  <si>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</si>
  <si>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</si>
  <si>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</si>
  <si>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</si>
  <si>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</si>
  <si>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</si>
  <si>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</si>
  <si>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</si>
  <si>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</si>
  <si>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</si>
  <si>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SAYMANLIKLAR</t>
  </si>
  <si>
    <t>MUHASEBE MÜD.</t>
  </si>
  <si>
    <t>KOCATEPE V.D. MÜD.</t>
  </si>
  <si>
    <t>TINAZTEPE V.D. MÜD.</t>
  </si>
  <si>
    <t>İSCEHİSAR VD.MD.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</si>
  <si>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</si>
  <si>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</si>
  <si>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</si>
  <si>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</si>
  <si>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</si>
  <si>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</si>
  <si>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</si>
  <si>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İL MERKEZİ</t>
  </si>
  <si>
    <t>120
Borç Kalanı</t>
  </si>
  <si>
    <t>121
Borç Kalanı</t>
  </si>
  <si>
    <t>122
Borç Kalanı</t>
  </si>
  <si>
    <t>800
Alacak Kalanı</t>
  </si>
  <si>
    <t>Personel Giderleri</t>
  </si>
  <si>
    <t>Sosyal Güvenlik Prim Giderleri</t>
  </si>
  <si>
    <t>Mal ve Hizmet Alım Giderleri</t>
  </si>
  <si>
    <t>Cari Transferler</t>
  </si>
  <si>
    <t>Sermaye Giderleri</t>
  </si>
  <si>
    <t>Sermaye Transferleri</t>
  </si>
  <si>
    <t>Borç Verme</t>
  </si>
  <si>
    <t>830.01
Borç Artığı</t>
  </si>
  <si>
    <t>830.02
Borç Artığı</t>
  </si>
  <si>
    <t>830.03
Borç Artığı</t>
  </si>
  <si>
    <t>830.05
Borç Artığı</t>
  </si>
  <si>
    <t>830.06
Borç Artığı</t>
  </si>
  <si>
    <t>830.07
Borç Artığı</t>
  </si>
  <si>
    <t>830.08
Borç Artığı</t>
  </si>
  <si>
    <t>830 Hesap
Borç Artığı</t>
  </si>
  <si>
    <t>GENEL    TOPLAM</t>
  </si>
  <si>
    <t>TOPLAM (830)</t>
  </si>
  <si>
    <t>PERS.GİDERLERİ (830.01)</t>
  </si>
  <si>
    <t>SOS.GÜV.KUR.ÖD. (830.02)</t>
  </si>
  <si>
    <t>MAL VE HİZ.ALIM (830.03)</t>
  </si>
  <si>
    <t>CARİ TRANS. (830.05)</t>
  </si>
  <si>
    <t>BORÇ VERME (830.08)</t>
  </si>
  <si>
    <t>AYRINTILI HARCAMA</t>
  </si>
  <si>
    <t>PERSONEL GİDERLERİ (1+2)</t>
  </si>
  <si>
    <t>CARİ GİDERLER (3)</t>
  </si>
  <si>
    <t>YATIRIM GİDERLERİ (4+5+6)</t>
  </si>
  <si>
    <t>SERMAYE GİD.
(830.06)</t>
  </si>
  <si>
    <t>SERMAYE TRANSFER. (830.07)</t>
  </si>
  <si>
    <t>AFYONKARAHİSAR İL GENELİ BÜTÇE GİDERLERİ DAĞILIMI</t>
  </si>
  <si>
    <t>99.470.281,11</t>
  </si>
  <si>
    <t>18.029.821,34</t>
  </si>
  <si>
    <t>11.144.983,41</t>
  </si>
  <si>
    <t>6.272.012,72</t>
  </si>
  <si>
    <t>10.000.000,00</t>
  </si>
  <si>
    <t>0,00</t>
  </si>
  <si>
    <t>DÖNEMİ: OCAK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</si>
</sst>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T_L_-;\-* #,##0.00\ _T_L_-;_-* &quot;-&quot;??\ _T_L_-;_-@_-"/>
    <numFmt numFmtId="165" formatCode="#,##0.00\ _T_L"/>
    <numFmt numFmtId="166" formatCode="#,##0.00\ _T_L;[Red]#,##0.00\ _T_L"/>
    <numFmt numFmtId="167" formatCode="#,##0.00_ ;\-#,##0.00\ "/>
    <numFmt numFmtId="168" formatCode="#,##0.00;[Red]#,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3"/>
      <color theme="1"/>
      <name val="Verdana"/>
      <family val="2"/>
      <charset val="162"/>
    </font>
    <font>
      <sz val="11"/>
      <color theme="1"/>
      <name val="Verdana"/>
      <family val="2"/>
      <charset val="162"/>
    </font>
    <font>
      <sz val="12"/>
      <color theme="1"/>
      <name val="Verdana"/>
      <family val="2"/>
      <charset val="162"/>
    </font>
    <font>
      <b/>
      <sz val="12"/>
      <color theme="1"/>
      <name val="Verdana"/>
      <family val="2"/>
      <charset val="162"/>
    </font>
    <font>
      <b/>
      <sz val="13"/>
      <color theme="1"/>
      <name val="Verdana"/>
      <family val="2"/>
      <charset val="162"/>
    </font>
    <font>
      <b/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Verdana"/>
      <family val="2"/>
      <charset val="162"/>
    </font>
    <font>
      <sz val="12"/>
      <color theme="1"/>
      <name val="Times New Roman"/>
      <family val="1"/>
      <charset val="162"/>
    </font>
    <font>
      <sz val="12"/>
      <color indexed="8"/>
      <name val="Calibri"/>
      <family val="2"/>
      <charset val="162"/>
    </font>
    <font>
      <sz val="12"/>
      <name val="Arial"/>
      <family val="2"/>
      <charset val="162"/>
    </font>
    <font>
      <sz val="12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8">
    <xf numFmtId="0" fontId="0" fillId="0" borderId="0"/>
    <xf numFmtId="0" fontId="28" fillId="0" borderId="0"/>
    <xf numFmtId="0" fontId="28" fillId="0" borderId="0"/>
    <xf numFmtId="0" fontId="29" fillId="0" borderId="0"/>
    <xf numFmtId="0" fontId="17" fillId="0" borderId="0"/>
    <xf numFmtId="164" fontId="29" fillId="0" borderId="0" applyFont="0" applyFill="0" applyBorder="0" applyAlignment="0" applyProtection="0"/>
    <xf numFmtId="0" fontId="16" fillId="0" borderId="0"/>
    <xf numFmtId="0" fontId="15" fillId="0" borderId="0"/>
    <xf numFmtId="0" fontId="28" fillId="0" borderId="0"/>
    <xf numFmtId="0" fontId="28" fillId="0" borderId="0"/>
    <xf numFmtId="0" fontId="14" fillId="0" borderId="0"/>
    <xf numFmtId="164" fontId="28" fillId="0" borderId="0" applyFont="0" applyFill="0" applyBorder="0" applyAlignment="0" applyProtection="0"/>
    <xf numFmtId="0" fontId="13" fillId="0" borderId="0"/>
    <xf numFmtId="0" fontId="28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22">
    <xf numFmtId="0" fontId="0" fillId="0" borderId="0" xfId="0"/>
    <xf numFmtId="0" fontId="0" fillId="0" borderId="0" xfId="0" applyProtection="1"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vertical="center" wrapText="1"/>
      <protection locked="0"/>
    </xf>
    <xf numFmtId="0" fontId="27" fillId="0" borderId="16" xfId="0" applyFont="1" applyBorder="1" applyAlignment="1" applyProtection="1">
      <alignment vertical="center"/>
      <protection locked="0"/>
    </xf>
    <xf numFmtId="0" fontId="27" fillId="0" borderId="12" xfId="0" applyFont="1" applyBorder="1" applyAlignment="1" applyProtection="1">
      <alignment vertical="center"/>
      <protection locked="0"/>
    </xf>
    <xf numFmtId="0" fontId="24" fillId="0" borderId="12" xfId="0" applyNumberFormat="1" applyFont="1" applyFill="1" applyBorder="1" applyAlignment="1" applyProtection="1">
      <alignment vertical="center"/>
      <protection locked="0"/>
    </xf>
    <xf numFmtId="0" fontId="27" fillId="0" borderId="29" xfId="0" applyFont="1" applyBorder="1" applyAlignment="1" applyProtection="1">
      <alignment vertical="center"/>
      <protection locked="0"/>
    </xf>
    <xf numFmtId="4" fontId="22" fillId="0" borderId="33" xfId="0" applyNumberFormat="1" applyFont="1" applyFill="1" applyBorder="1" applyAlignment="1" applyProtection="1">
      <alignment horizontal="center" vertical="center"/>
    </xf>
    <xf numFmtId="3" fontId="22" fillId="0" borderId="2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22" fillId="0" borderId="33" xfId="0" applyFont="1" applyFill="1" applyBorder="1" applyAlignment="1" applyProtection="1">
      <alignment horizontal="center" vertical="center"/>
      <protection hidden="1"/>
    </xf>
    <xf numFmtId="0" fontId="22" fillId="0" borderId="33" xfId="0" applyFont="1" applyFill="1" applyBorder="1" applyAlignment="1" applyProtection="1">
      <alignment horizontal="left" vertical="center"/>
      <protection hidden="1"/>
    </xf>
    <xf numFmtId="4" fontId="22" fillId="0" borderId="33" xfId="0" applyNumberFormat="1" applyFont="1" applyFill="1" applyBorder="1" applyAlignment="1" applyProtection="1">
      <alignment horizontal="center" vertical="center"/>
      <protection hidden="1"/>
    </xf>
    <xf numFmtId="0" fontId="22" fillId="0" borderId="9" xfId="0" applyFont="1" applyFill="1" applyBorder="1" applyAlignment="1" applyProtection="1">
      <alignment horizontal="left" vertical="center"/>
      <protection hidden="1"/>
    </xf>
    <xf numFmtId="0" fontId="22" fillId="0" borderId="31" xfId="0" applyFont="1" applyFill="1" applyBorder="1" applyAlignment="1" applyProtection="1">
      <alignment horizontal="center" vertical="center"/>
      <protection hidden="1"/>
    </xf>
    <xf numFmtId="4" fontId="23" fillId="0" borderId="31" xfId="0" applyNumberFormat="1" applyFont="1" applyFill="1" applyBorder="1" applyAlignment="1" applyProtection="1">
      <alignment horizontal="right" vertical="center"/>
      <protection hidden="1"/>
    </xf>
    <xf numFmtId="4" fontId="22" fillId="0" borderId="31" xfId="0" applyNumberFormat="1" applyFont="1" applyFill="1" applyBorder="1" applyAlignment="1" applyProtection="1">
      <alignment horizontal="center" vertical="center"/>
      <protection hidden="1"/>
    </xf>
    <xf numFmtId="0" fontId="18" fillId="0" borderId="22" xfId="0" applyFont="1" applyFill="1" applyBorder="1" applyAlignment="1" applyProtection="1">
      <alignment horizontal="center" vertical="center" wrapText="1"/>
      <protection hidden="1"/>
    </xf>
    <xf numFmtId="0" fontId="18" fillId="0" borderId="8" xfId="0" applyFont="1" applyFill="1" applyBorder="1" applyAlignment="1" applyProtection="1">
      <alignment horizontal="left" vertical="center"/>
      <protection hidden="1"/>
    </xf>
    <xf numFmtId="0" fontId="18" fillId="0" borderId="30" xfId="0" applyFont="1" applyFill="1" applyBorder="1" applyAlignment="1" applyProtection="1">
      <alignment horizontal="left" vertical="center"/>
      <protection hidden="1"/>
    </xf>
    <xf numFmtId="0" fontId="18" fillId="0" borderId="30" xfId="0" applyFont="1" applyFill="1" applyBorder="1" applyAlignment="1" applyProtection="1">
      <alignment vertical="center" wrapText="1"/>
      <protection hidden="1"/>
    </xf>
    <xf numFmtId="0" fontId="18" fillId="0" borderId="0" xfId="0" applyFont="1" applyFill="1" applyBorder="1" applyAlignment="1" applyProtection="1">
      <alignment vertical="center" wrapText="1"/>
      <protection hidden="1"/>
    </xf>
    <xf numFmtId="3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8" fillId="0" borderId="33" xfId="0" applyFont="1" applyFill="1" applyBorder="1" applyAlignment="1" applyProtection="1">
      <alignment horizontal="center" vertical="center"/>
      <protection hidden="1"/>
    </xf>
    <xf numFmtId="0" fontId="0" fillId="0" borderId="33" xfId="0" applyFill="1" applyBorder="1" applyAlignment="1" applyProtection="1">
      <alignment horizontal="center" vertical="center"/>
      <protection hidden="1"/>
    </xf>
    <xf numFmtId="0" fontId="0" fillId="0" borderId="33" xfId="0" applyBorder="1" applyProtection="1">
      <protection hidden="1"/>
    </xf>
    <xf numFmtId="0" fontId="20" fillId="0" borderId="33" xfId="0" applyFont="1" applyFill="1" applyBorder="1" applyAlignment="1" applyProtection="1">
      <alignment horizontal="center" vertical="center" wrapText="1"/>
      <protection hidden="1"/>
    </xf>
    <xf numFmtId="0" fontId="20" fillId="0" borderId="32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vertical="center"/>
      <protection hidden="1"/>
    </xf>
    <xf numFmtId="0" fontId="18" fillId="0" borderId="44" xfId="0" applyFont="1" applyFill="1" applyBorder="1" applyAlignment="1" applyProtection="1">
      <alignment horizontal="center" vertical="center"/>
      <protection hidden="1"/>
    </xf>
    <xf numFmtId="0" fontId="18" fillId="0" borderId="46" xfId="0" applyFont="1" applyFill="1" applyBorder="1" applyAlignment="1" applyProtection="1">
      <alignment horizontal="left" vertical="center"/>
      <protection hidden="1"/>
    </xf>
    <xf numFmtId="0" fontId="18" fillId="0" borderId="48" xfId="0" applyFont="1" applyFill="1" applyBorder="1" applyAlignment="1" applyProtection="1">
      <alignment horizontal="left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3" fontId="22" fillId="0" borderId="24" xfId="0" applyNumberFormat="1" applyFont="1" applyFill="1" applyBorder="1" applyAlignment="1" applyProtection="1">
      <alignment horizontal="center" vertical="center"/>
      <protection hidden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4" fontId="23" fillId="0" borderId="33" xfId="0" applyNumberFormat="1" applyFont="1" applyFill="1" applyBorder="1" applyAlignment="1" applyProtection="1">
      <alignment horizontal="right" vertical="center"/>
      <protection locked="0"/>
    </xf>
    <xf numFmtId="4" fontId="23" fillId="0" borderId="28" xfId="0" applyNumberFormat="1" applyFont="1" applyBorder="1" applyAlignment="1" applyProtection="1">
      <alignment horizontal="right" vertical="center"/>
      <protection locked="0"/>
    </xf>
    <xf numFmtId="4" fontId="23" fillId="0" borderId="33" xfId="0" applyNumberFormat="1" applyFont="1" applyBorder="1" applyAlignment="1" applyProtection="1">
      <alignment horizontal="right" vertical="center"/>
    </xf>
    <xf numFmtId="4" fontId="23" fillId="0" borderId="9" xfId="0" applyNumberFormat="1" applyFont="1" applyBorder="1" applyAlignment="1" applyProtection="1">
      <alignment horizontal="right" vertical="center"/>
      <protection locked="0"/>
    </xf>
    <xf numFmtId="4" fontId="2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28" xfId="0" applyNumberFormat="1" applyFont="1" applyFill="1" applyBorder="1" applyAlignment="1" applyProtection="1">
      <alignment horizontal="right" vertical="center"/>
      <protection locked="0"/>
    </xf>
    <xf numFmtId="4" fontId="23" fillId="0" borderId="36" xfId="0" applyNumberFormat="1" applyFont="1" applyFill="1" applyBorder="1" applyAlignment="1" applyProtection="1">
      <alignment horizontal="right" vertical="center"/>
      <protection locked="0"/>
    </xf>
    <xf numFmtId="4" fontId="23" fillId="0" borderId="32" xfId="0" applyNumberFormat="1" applyFont="1" applyFill="1" applyBorder="1" applyAlignment="1" applyProtection="1">
      <alignment horizontal="right" vertical="center"/>
      <protection locked="0"/>
    </xf>
    <xf numFmtId="4" fontId="23" fillId="0" borderId="33" xfId="0" applyNumberFormat="1" applyFont="1" applyBorder="1" applyAlignment="1" applyProtection="1">
      <alignment horizontal="right" vertical="center"/>
      <protection locked="0"/>
    </xf>
    <xf numFmtId="4" fontId="23" fillId="0" borderId="0" xfId="14" applyNumberFormat="1" applyFont="1" applyAlignment="1" applyProtection="1">
      <alignment horizontal="right" vertical="center"/>
      <protection locked="0"/>
    </xf>
    <xf numFmtId="4" fontId="23" fillId="0" borderId="33" xfId="14" applyNumberFormat="1" applyFont="1" applyBorder="1" applyAlignment="1" applyProtection="1">
      <alignment horizontal="right" vertical="center"/>
      <protection locked="0"/>
    </xf>
    <xf numFmtId="4" fontId="3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27" xfId="0" applyNumberFormat="1" applyFont="1" applyFill="1" applyBorder="1" applyAlignment="1" applyProtection="1">
      <alignment horizontal="right" vertical="center"/>
      <protection locked="0"/>
    </xf>
    <xf numFmtId="4" fontId="23" fillId="0" borderId="27" xfId="0" applyNumberFormat="1" applyFont="1" applyBorder="1" applyAlignment="1" applyProtection="1">
      <alignment horizontal="right" vertical="center"/>
      <protection locked="0"/>
    </xf>
    <xf numFmtId="4" fontId="39" fillId="0" borderId="33" xfId="0" applyNumberFormat="1" applyFont="1" applyBorder="1" applyAlignment="1" applyProtection="1">
      <alignment horizontal="right" vertical="center"/>
      <protection locked="0"/>
    </xf>
    <xf numFmtId="4" fontId="39" fillId="0" borderId="33" xfId="0" applyNumberFormat="1" applyFont="1" applyBorder="1" applyAlignment="1" applyProtection="1">
      <alignment horizontal="right" vertical="center" wrapText="1"/>
      <protection locked="0"/>
    </xf>
    <xf numFmtId="4" fontId="38" fillId="0" borderId="27" xfId="0" applyNumberFormat="1" applyFont="1" applyBorder="1" applyAlignment="1" applyProtection="1">
      <alignment horizontal="right" vertical="center" wrapText="1"/>
      <protection locked="0"/>
    </xf>
    <xf numFmtId="4" fontId="23" fillId="0" borderId="12" xfId="0" applyNumberFormat="1" applyFont="1" applyFill="1" applyBorder="1" applyAlignment="1" applyProtection="1">
      <alignment horizontal="right" vertical="center"/>
      <protection locked="0"/>
    </xf>
    <xf numFmtId="4" fontId="23" fillId="0" borderId="12" xfId="0" applyNumberFormat="1" applyFont="1" applyBorder="1" applyAlignment="1" applyProtection="1">
      <alignment horizontal="right" vertical="center"/>
      <protection locked="0"/>
    </xf>
    <xf numFmtId="4" fontId="23" fillId="2" borderId="12" xfId="0" applyNumberFormat="1" applyFont="1" applyFill="1" applyBorder="1" applyAlignment="1" applyProtection="1">
      <alignment horizontal="right" vertical="center" wrapText="1"/>
    </xf>
    <xf numFmtId="4" fontId="23" fillId="2" borderId="28" xfId="0" applyNumberFormat="1" applyFont="1" applyFill="1" applyBorder="1" applyAlignment="1" applyProtection="1">
      <alignment horizontal="right" vertical="center"/>
    </xf>
    <xf numFmtId="4" fontId="40" fillId="0" borderId="33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26" fillId="0" borderId="0" xfId="0" applyFont="1" applyProtection="1">
      <protection locked="0"/>
    </xf>
    <xf numFmtId="0" fontId="27" fillId="0" borderId="33" xfId="0" applyFont="1" applyBorder="1" applyAlignment="1" applyProtection="1">
      <alignment vertical="center"/>
      <protection locked="0"/>
    </xf>
    <xf numFmtId="0" fontId="24" fillId="0" borderId="33" xfId="0" applyNumberFormat="1" applyFont="1" applyFill="1" applyBorder="1" applyAlignment="1" applyProtection="1">
      <alignment vertical="center"/>
      <protection locked="0"/>
    </xf>
    <xf numFmtId="4" fontId="42" fillId="0" borderId="33" xfId="0" applyNumberFormat="1" applyFont="1" applyBorder="1" applyAlignment="1" applyProtection="1">
      <alignment vertical="center"/>
    </xf>
    <xf numFmtId="4" fontId="42" fillId="0" borderId="55" xfId="0" applyNumberFormat="1" applyFont="1" applyBorder="1" applyAlignment="1">
      <alignment horizontal="right" vertical="center"/>
    </xf>
    <xf numFmtId="4" fontId="42" fillId="0" borderId="36" xfId="0" applyNumberFormat="1" applyFont="1" applyFill="1" applyBorder="1" applyAlignment="1" applyProtection="1">
      <alignment horizontal="right" vertical="center"/>
      <protection locked="0"/>
    </xf>
    <xf numFmtId="4" fontId="42" fillId="0" borderId="33" xfId="0" applyNumberFormat="1" applyFont="1" applyFill="1" applyBorder="1" applyAlignment="1" applyProtection="1">
      <alignment horizontal="right" vertical="center"/>
      <protection locked="0"/>
    </xf>
    <xf numFmtId="4" fontId="42" fillId="0" borderId="32" xfId="0" applyNumberFormat="1" applyFont="1" applyFill="1" applyBorder="1" applyAlignment="1" applyProtection="1">
      <alignment horizontal="right" vertical="center"/>
      <protection locked="0"/>
    </xf>
    <xf numFmtId="4" fontId="42" fillId="0" borderId="28" xfId="0" applyNumberFormat="1" applyFont="1" applyFill="1" applyBorder="1" applyAlignment="1" applyProtection="1">
      <alignment horizontal="right" vertical="center"/>
      <protection locked="0"/>
    </xf>
    <xf numFmtId="4" fontId="42" fillId="0" borderId="33" xfId="0" applyNumberFormat="1" applyFont="1" applyBorder="1" applyAlignment="1" applyProtection="1">
      <alignment horizontal="right" vertical="center"/>
    </xf>
    <xf numFmtId="4" fontId="40" fillId="0" borderId="33" xfId="0" applyNumberFormat="1" applyFont="1" applyBorder="1" applyAlignment="1" applyProtection="1">
      <alignment horizontal="right" vertical="center"/>
      <protection hidden="1"/>
    </xf>
    <xf numFmtId="4" fontId="40" fillId="0" borderId="30" xfId="0" applyNumberFormat="1" applyFont="1" applyBorder="1" applyAlignment="1" applyProtection="1">
      <alignment horizontal="right" vertical="center"/>
      <protection hidden="1"/>
    </xf>
    <xf numFmtId="4" fontId="40" fillId="0" borderId="57" xfId="0" applyNumberFormat="1" applyFont="1" applyBorder="1" applyAlignment="1" applyProtection="1">
      <alignment vertical="center"/>
      <protection hidden="1"/>
    </xf>
    <xf numFmtId="0" fontId="20" fillId="0" borderId="9" xfId="0" applyFont="1" applyFill="1" applyBorder="1" applyAlignment="1" applyProtection="1">
      <alignment horizontal="center" vertical="center" wrapText="1"/>
      <protection hidden="1"/>
    </xf>
    <xf numFmtId="4" fontId="20" fillId="0" borderId="9" xfId="0" applyNumberFormat="1" applyFont="1" applyFill="1" applyBorder="1" applyAlignment="1" applyProtection="1">
      <alignment horizontal="center" vertical="center" wrapText="1"/>
      <protection hidden="1"/>
    </xf>
    <xf numFmtId="4" fontId="40" fillId="0" borderId="14" xfId="0" applyNumberFormat="1" applyFont="1" applyBorder="1" applyAlignment="1" applyProtection="1">
      <alignment vertical="center"/>
      <protection hidden="1"/>
    </xf>
    <xf numFmtId="4" fontId="30" fillId="0" borderId="33" xfId="0" applyNumberFormat="1" applyFont="1" applyBorder="1" applyAlignment="1">
      <alignment horizontal="right" vertical="center"/>
    </xf>
    <xf numFmtId="4" fontId="30" fillId="0" borderId="33" xfId="0" applyNumberFormat="1" applyFont="1" applyBorder="1" applyAlignment="1">
      <alignment vertical="center"/>
    </xf>
    <xf numFmtId="168" fontId="30" fillId="0" borderId="33" xfId="0" applyNumberFormat="1" applyFont="1" applyBorder="1" applyAlignment="1">
      <alignment vertical="center"/>
    </xf>
    <xf numFmtId="165" fontId="30" fillId="0" borderId="33" xfId="0" applyNumberFormat="1" applyFont="1" applyBorder="1" applyAlignment="1">
      <alignment horizontal="right" vertical="center"/>
    </xf>
    <xf numFmtId="4" fontId="30" fillId="0" borderId="0" xfId="0" applyNumberFormat="1" applyFont="1" applyAlignment="1">
      <alignment vertical="center"/>
    </xf>
    <xf numFmtId="2" fontId="30" fillId="0" borderId="33" xfId="0" applyNumberFormat="1" applyFont="1" applyBorder="1" applyAlignment="1">
      <alignment vertical="center"/>
    </xf>
    <xf numFmtId="4" fontId="23" fillId="0" borderId="33" xfId="0" applyNumberFormat="1" applyFont="1" applyBorder="1" applyAlignment="1">
      <alignment vertical="center"/>
    </xf>
    <xf numFmtId="4" fontId="39" fillId="0" borderId="33" xfId="0" applyNumberFormat="1" applyFont="1" applyBorder="1" applyAlignment="1">
      <alignment vertical="center"/>
    </xf>
    <xf numFmtId="4" fontId="23" fillId="0" borderId="57" xfId="0" applyNumberFormat="1" applyFont="1" applyBorder="1" applyAlignment="1">
      <alignment vertical="center"/>
    </xf>
    <xf numFmtId="49" fontId="30" fillId="0" borderId="33" xfId="0" applyNumberFormat="1" applyFont="1" applyBorder="1" applyAlignment="1">
      <alignment horizontal="right" vertical="center"/>
    </xf>
    <xf numFmtId="4" fontId="30" fillId="0" borderId="55" xfId="0" applyNumberFormat="1" applyFont="1" applyBorder="1" applyAlignment="1">
      <alignment vertical="center"/>
    </xf>
    <xf numFmtId="4" fontId="30" fillId="0" borderId="55" xfId="0" applyNumberFormat="1" applyFont="1" applyBorder="1" applyAlignment="1">
      <alignment horizontal="right" vertical="center"/>
    </xf>
    <xf numFmtId="4" fontId="30" fillId="0" borderId="14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2" fontId="30" fillId="0" borderId="14" xfId="0" applyNumberFormat="1" applyFont="1" applyBorder="1" applyAlignment="1">
      <alignment vertical="center"/>
    </xf>
    <xf numFmtId="165" fontId="30" fillId="0" borderId="55" xfId="0" applyNumberFormat="1" applyFont="1" applyBorder="1" applyAlignment="1">
      <alignment horizontal="right" vertical="center"/>
    </xf>
    <xf numFmtId="165" fontId="30" fillId="0" borderId="33" xfId="0" applyNumberFormat="1" applyFont="1" applyBorder="1" applyAlignment="1">
      <alignment vertical="center"/>
    </xf>
    <xf numFmtId="0" fontId="19" fillId="0" borderId="0" xfId="0" applyFont="1" applyFill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8" fillId="0" borderId="18" xfId="0" applyFont="1" applyFill="1" applyBorder="1" applyAlignment="1" applyProtection="1">
      <alignment vertical="center"/>
      <protection hidden="1"/>
    </xf>
    <xf numFmtId="0" fontId="18" fillId="0" borderId="13" xfId="0" applyFont="1" applyFill="1" applyBorder="1" applyAlignment="1" applyProtection="1">
      <alignment horizontal="center" vertical="center"/>
      <protection hidden="1"/>
    </xf>
    <xf numFmtId="0" fontId="8" fillId="0" borderId="34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30" fillId="0" borderId="35" xfId="0" applyFont="1" applyFill="1" applyBorder="1" applyAlignment="1" applyProtection="1">
      <alignment horizontal="center" vertical="center"/>
      <protection hidden="1"/>
    </xf>
    <xf numFmtId="0" fontId="18" fillId="0" borderId="37" xfId="0" applyFont="1" applyFill="1" applyBorder="1" applyAlignment="1" applyProtection="1">
      <alignment vertical="center"/>
      <protection hidden="1"/>
    </xf>
    <xf numFmtId="0" fontId="18" fillId="0" borderId="38" xfId="0" applyFont="1" applyFill="1" applyBorder="1" applyAlignment="1" applyProtection="1">
      <alignment vertical="center"/>
      <protection hidden="1"/>
    </xf>
    <xf numFmtId="0" fontId="18" fillId="0" borderId="39" xfId="0" applyFont="1" applyFill="1" applyBorder="1" applyAlignment="1" applyProtection="1">
      <alignment vertical="center"/>
      <protection hidden="1"/>
    </xf>
    <xf numFmtId="0" fontId="32" fillId="0" borderId="40" xfId="0" applyFont="1" applyFill="1" applyBorder="1" applyAlignment="1" applyProtection="1">
      <alignment horizontal="center" vertical="center"/>
      <protection hidden="1"/>
    </xf>
    <xf numFmtId="0" fontId="34" fillId="0" borderId="40" xfId="0" applyFont="1" applyFill="1" applyBorder="1" applyAlignment="1" applyProtection="1">
      <alignment horizontal="center" vertical="center"/>
      <protection hidden="1"/>
    </xf>
    <xf numFmtId="0" fontId="35" fillId="0" borderId="40" xfId="0" applyFont="1" applyFill="1" applyBorder="1" applyAlignment="1" applyProtection="1">
      <alignment horizontal="center" vertical="center"/>
      <protection hidden="1"/>
    </xf>
    <xf numFmtId="0" fontId="31" fillId="0" borderId="1" xfId="0" applyFont="1" applyFill="1" applyBorder="1" applyAlignment="1" applyProtection="1">
      <alignment horizontal="center" vertical="center"/>
      <protection hidden="1"/>
    </xf>
    <xf numFmtId="0" fontId="22" fillId="0" borderId="6" xfId="0" applyFont="1" applyFill="1" applyBorder="1" applyAlignment="1" applyProtection="1">
      <alignment horizontal="center" vertical="center"/>
      <protection hidden="1"/>
    </xf>
    <xf numFmtId="0" fontId="23" fillId="0" borderId="15" xfId="0" applyFont="1" applyFill="1" applyBorder="1" applyAlignment="1" applyProtection="1">
      <alignment horizontal="center" vertical="center"/>
      <protection hidden="1"/>
    </xf>
    <xf numFmtId="0" fontId="23" fillId="0" borderId="7" xfId="0" applyFont="1" applyFill="1" applyBorder="1" applyAlignment="1" applyProtection="1">
      <alignment horizontal="center" vertical="center"/>
      <protection hidden="1"/>
    </xf>
    <xf numFmtId="0" fontId="23" fillId="0" borderId="22" xfId="0" applyFont="1" applyFill="1" applyBorder="1" applyAlignment="1" applyProtection="1">
      <alignment horizontal="center" vertical="center"/>
      <protection hidden="1"/>
    </xf>
    <xf numFmtId="0" fontId="23" fillId="0" borderId="26" xfId="0" applyFont="1" applyFill="1" applyBorder="1" applyAlignment="1" applyProtection="1">
      <alignment horizontal="center" vertical="center"/>
      <protection hidden="1"/>
    </xf>
    <xf numFmtId="0" fontId="22" fillId="0" borderId="33" xfId="0" applyFont="1" applyFill="1" applyBorder="1" applyAlignment="1" applyProtection="1">
      <alignment horizontal="center" vertical="center"/>
      <protection hidden="1"/>
    </xf>
    <xf numFmtId="0" fontId="23" fillId="0" borderId="33" xfId="0" applyFont="1" applyFill="1" applyBorder="1" applyAlignment="1" applyProtection="1">
      <alignment horizontal="center" vertical="center"/>
      <protection hidden="1"/>
    </xf>
    <xf numFmtId="0" fontId="20" fillId="0" borderId="33" xfId="0" applyFont="1" applyFill="1" applyBorder="1" applyAlignment="1" applyProtection="1">
      <alignment horizontal="center" vertical="center" wrapText="1"/>
      <protection hidden="1"/>
    </xf>
    <xf numFmtId="0" fontId="21" fillId="0" borderId="33" xfId="0" applyFont="1" applyFill="1" applyBorder="1" applyAlignment="1" applyProtection="1">
      <alignment horizontal="center" vertical="center" wrapText="1"/>
      <protection hidden="1"/>
    </xf>
    <xf numFmtId="4" fontId="23" fillId="0" borderId="30" xfId="0" applyNumberFormat="1" applyFont="1" applyFill="1" applyBorder="1" applyAlignment="1" applyProtection="1">
      <alignment horizontal="right" vertical="center" wrapText="1"/>
      <protection hidden="1"/>
    </xf>
    <xf numFmtId="0" fontId="23" fillId="0" borderId="32" xfId="0" applyFont="1" applyFill="1" applyBorder="1" applyAlignment="1" applyProtection="1">
      <alignment horizontal="right" vertical="center"/>
      <protection hidden="1"/>
    </xf>
    <xf numFmtId="4" fontId="23" fillId="0" borderId="33" xfId="0" applyNumberFormat="1" applyFont="1" applyFill="1" applyBorder="1" applyAlignment="1" applyProtection="1">
      <alignment horizontal="right" vertical="center"/>
      <protection hidden="1"/>
    </xf>
    <xf numFmtId="0" fontId="23" fillId="0" borderId="33" xfId="0" applyFont="1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" fontId="23" fillId="0" borderId="9" xfId="0" applyNumberFormat="1" applyFont="1" applyFill="1" applyBorder="1" applyAlignment="1" applyProtection="1">
      <alignment horizontal="right" vertical="center"/>
      <protection hidden="1"/>
    </xf>
    <xf numFmtId="0" fontId="18" fillId="0" borderId="33" xfId="0" applyFont="1" applyFill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3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3" fontId="23" fillId="0" borderId="30" xfId="0" applyNumberFormat="1" applyFont="1" applyFill="1" applyBorder="1" applyAlignment="1" applyProtection="1">
      <alignment horizontal="center" vertical="center"/>
      <protection hidden="1"/>
    </xf>
    <xf numFmtId="3" fontId="22" fillId="0" borderId="30" xfId="0" applyNumberFormat="1" applyFont="1" applyFill="1" applyBorder="1" applyAlignment="1" applyProtection="1">
      <alignment horizontal="center" vertical="center"/>
      <protection hidden="1"/>
    </xf>
    <xf numFmtId="3" fontId="22" fillId="0" borderId="33" xfId="0" applyNumberFormat="1" applyFont="1" applyFill="1" applyBorder="1" applyAlignment="1" applyProtection="1">
      <alignment horizontal="center" vertical="center"/>
      <protection hidden="1"/>
    </xf>
    <xf numFmtId="3" fontId="0" fillId="0" borderId="32" xfId="0" applyNumberFormat="1" applyBorder="1" applyAlignment="1" applyProtection="1">
      <alignment horizontal="center" vertical="center"/>
      <protection hidden="1"/>
    </xf>
    <xf numFmtId="3" fontId="26" fillId="0" borderId="30" xfId="0" applyNumberFormat="1" applyFont="1" applyFill="1" applyBorder="1" applyAlignment="1" applyProtection="1">
      <alignment horizontal="center" vertical="center"/>
      <protection hidden="1"/>
    </xf>
    <xf numFmtId="4" fontId="7" fillId="0" borderId="30" xfId="0" applyNumberFormat="1" applyFont="1" applyFill="1" applyBorder="1" applyAlignment="1" applyProtection="1">
      <alignment horizontal="right" vertical="center"/>
      <protection hidden="1"/>
    </xf>
    <xf numFmtId="4" fontId="7" fillId="0" borderId="32" xfId="0" applyNumberFormat="1" applyFont="1" applyBorder="1" applyAlignment="1" applyProtection="1">
      <alignment horizontal="right" vertical="center"/>
      <protection hidden="1"/>
    </xf>
    <xf numFmtId="4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6" xfId="0" applyFill="1" applyBorder="1" applyAlignment="1" applyProtection="1">
      <alignment horizontal="center" vertical="center"/>
      <protection hidden="1"/>
    </xf>
    <xf numFmtId="4" fontId="0" fillId="0" borderId="30" xfId="0" applyNumberFormat="1" applyBorder="1" applyAlignment="1" applyProtection="1">
      <alignment horizontal="center" vertical="center"/>
      <protection hidden="1"/>
    </xf>
    <xf numFmtId="0" fontId="18" fillId="0" borderId="41" xfId="0" applyFont="1" applyFill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18" fillId="0" borderId="42" xfId="0" applyFont="1" applyBorder="1" applyAlignment="1" applyProtection="1">
      <alignment horizontal="center" vertical="center"/>
      <protection hidden="1"/>
    </xf>
    <xf numFmtId="0" fontId="18" fillId="0" borderId="43" xfId="0" applyFont="1" applyBorder="1" applyAlignment="1" applyProtection="1">
      <alignment horizontal="center" vertical="center"/>
      <protection hidden="1"/>
    </xf>
    <xf numFmtId="0" fontId="0" fillId="0" borderId="32" xfId="0" applyFill="1" applyBorder="1" applyAlignment="1" applyProtection="1">
      <alignment horizontal="center" vertical="center"/>
      <protection hidden="1"/>
    </xf>
    <xf numFmtId="4" fontId="18" fillId="0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3" fontId="23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23" fillId="0" borderId="23" xfId="0" applyNumberFormat="1" applyFont="1" applyFill="1" applyBorder="1" applyAlignment="1" applyProtection="1">
      <alignment horizontal="center" vertical="center" wrapText="1"/>
      <protection hidden="1"/>
    </xf>
    <xf numFmtId="3" fontId="23" fillId="0" borderId="39" xfId="0" applyNumberFormat="1" applyFont="1" applyFill="1" applyBorder="1" applyAlignment="1" applyProtection="1">
      <alignment horizontal="center" vertical="center" wrapText="1"/>
      <protection hidden="1"/>
    </xf>
    <xf numFmtId="3" fontId="23" fillId="0" borderId="52" xfId="0" applyNumberFormat="1" applyFont="1" applyFill="1" applyBorder="1" applyAlignment="1" applyProtection="1">
      <alignment horizontal="center" vertical="center" wrapText="1"/>
      <protection hidden="1"/>
    </xf>
    <xf numFmtId="3" fontId="23" fillId="0" borderId="24" xfId="0" applyNumberFormat="1" applyFont="1" applyFill="1" applyBorder="1" applyAlignment="1" applyProtection="1">
      <alignment horizontal="center" vertical="center"/>
      <protection hidden="1"/>
    </xf>
    <xf numFmtId="0" fontId="22" fillId="0" borderId="24" xfId="0" applyFont="1" applyFill="1" applyBorder="1" applyAlignment="1" applyProtection="1">
      <alignment horizontal="center" vertical="center" wrapText="1"/>
      <protection hidden="1"/>
    </xf>
    <xf numFmtId="0" fontId="22" fillId="0" borderId="25" xfId="0" applyFont="1" applyFill="1" applyBorder="1" applyAlignment="1" applyProtection="1">
      <alignment horizontal="center" vertical="center" wrapText="1"/>
      <protection hidden="1"/>
    </xf>
    <xf numFmtId="4" fontId="7" fillId="0" borderId="49" xfId="0" applyNumberFormat="1" applyFont="1" applyFill="1" applyBorder="1" applyAlignment="1" applyProtection="1">
      <alignment horizontal="right" vertical="center"/>
      <protection hidden="1"/>
    </xf>
    <xf numFmtId="4" fontId="7" fillId="0" borderId="50" xfId="0" applyNumberFormat="1" applyFont="1" applyBorder="1" applyAlignment="1" applyProtection="1">
      <alignment horizontal="right" vertical="center"/>
      <protection hidden="1"/>
    </xf>
    <xf numFmtId="4" fontId="8" fillId="0" borderId="49" xfId="0" applyNumberFormat="1" applyFont="1" applyFill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48" xfId="0" applyFill="1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4" fontId="0" fillId="0" borderId="49" xfId="0" applyNumberFormat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alignment horizontal="center" vertical="center" wrapText="1"/>
      <protection hidden="1"/>
    </xf>
    <xf numFmtId="0" fontId="0" fillId="0" borderId="21" xfId="0" applyFill="1" applyBorder="1" applyAlignment="1" applyProtection="1">
      <alignment horizontal="center" vertical="center" wrapText="1"/>
      <protection hidden="1"/>
    </xf>
    <xf numFmtId="0" fontId="18" fillId="0" borderId="30" xfId="0" applyFont="1" applyFill="1" applyBorder="1" applyAlignment="1" applyProtection="1">
      <alignment horizontal="center" vertical="center"/>
      <protection hidden="1"/>
    </xf>
    <xf numFmtId="0" fontId="18" fillId="0" borderId="31" xfId="0" applyFont="1" applyFill="1" applyBorder="1" applyAlignment="1" applyProtection="1">
      <alignment horizontal="center" vertical="center"/>
      <protection hidden="1"/>
    </xf>
    <xf numFmtId="0" fontId="18" fillId="0" borderId="32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vertical="center" wrapText="1"/>
      <protection hidden="1"/>
    </xf>
    <xf numFmtId="0" fontId="0" fillId="0" borderId="17" xfId="0" applyFill="1" applyBorder="1" applyAlignment="1" applyProtection="1">
      <alignment vertical="center" wrapText="1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Fill="1" applyBorder="1" applyAlignment="1" applyProtection="1">
      <alignment horizontal="center" vertical="center" wrapText="1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18" fillId="0" borderId="2" xfId="0" applyFont="1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30" fillId="0" borderId="35" xfId="0" applyFont="1" applyFill="1" applyBorder="1" applyAlignment="1" applyProtection="1">
      <alignment horizontal="center" vertical="center"/>
      <protection locked="0"/>
    </xf>
    <xf numFmtId="0" fontId="30" fillId="0" borderId="35" xfId="0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 applyProtection="1">
      <alignment vertical="center"/>
      <protection locked="0"/>
    </xf>
    <xf numFmtId="0" fontId="18" fillId="0" borderId="38" xfId="0" applyFont="1" applyFill="1" applyBorder="1" applyAlignment="1" applyProtection="1">
      <alignment vertical="center"/>
      <protection locked="0"/>
    </xf>
    <xf numFmtId="0" fontId="18" fillId="0" borderId="39" xfId="0" applyFont="1" applyFill="1" applyBorder="1" applyAlignment="1" applyProtection="1">
      <alignment vertical="center"/>
      <protection locked="0"/>
    </xf>
    <xf numFmtId="0" fontId="34" fillId="0" borderId="40" xfId="0" applyFont="1" applyFill="1" applyBorder="1" applyAlignment="1" applyProtection="1">
      <alignment horizontal="center" vertical="center"/>
      <protection locked="0"/>
    </xf>
    <xf numFmtId="0" fontId="35" fillId="0" borderId="40" xfId="0" applyFont="1" applyFill="1" applyBorder="1" applyAlignment="1" applyProtection="1">
      <alignment horizontal="center" vertical="center"/>
    </xf>
    <xf numFmtId="0" fontId="32" fillId="0" borderId="40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Fill="1" applyBorder="1" applyAlignment="1" applyProtection="1">
      <alignment horizontal="center" vertical="center" wrapText="1"/>
      <protection locked="0"/>
    </xf>
    <xf numFmtId="4" fontId="23" fillId="0" borderId="30" xfId="0" applyNumberFormat="1" applyFont="1" applyFill="1" applyBorder="1" applyAlignment="1">
      <alignment horizontal="right" vertical="center" wrapText="1"/>
    </xf>
    <xf numFmtId="0" fontId="23" fillId="0" borderId="57" xfId="0" applyFont="1" applyFill="1" applyBorder="1" applyAlignment="1">
      <alignment horizontal="right" vertical="center"/>
    </xf>
    <xf numFmtId="4" fontId="23" fillId="0" borderId="33" xfId="0" applyNumberFormat="1" applyFont="1" applyFill="1" applyBorder="1" applyAlignment="1">
      <alignment horizontal="right" vertical="center"/>
    </xf>
    <xf numFmtId="0" fontId="23" fillId="0" borderId="33" xfId="0" applyFont="1" applyFill="1" applyBorder="1" applyAlignment="1">
      <alignment horizontal="right" vertical="center"/>
    </xf>
    <xf numFmtId="4" fontId="23" fillId="0" borderId="33" xfId="0" applyNumberFormat="1" applyFont="1" applyFill="1" applyBorder="1" applyAlignment="1" applyProtection="1">
      <alignment vertical="center"/>
      <protection locked="0"/>
    </xf>
    <xf numFmtId="4" fontId="23" fillId="0" borderId="30" xfId="0" applyNumberFormat="1" applyFont="1" applyFill="1" applyBorder="1" applyAlignment="1" applyProtection="1">
      <alignment vertical="center"/>
      <protection locked="0"/>
    </xf>
    <xf numFmtId="4" fontId="23" fillId="0" borderId="33" xfId="0" applyNumberFormat="1" applyFont="1" applyFill="1" applyBorder="1" applyAlignment="1" applyProtection="1">
      <alignment horizontal="right" vertical="center"/>
      <protection locked="0"/>
    </xf>
    <xf numFmtId="4" fontId="23" fillId="0" borderId="30" xfId="0" applyNumberFormat="1" applyFont="1" applyFill="1" applyBorder="1" applyAlignment="1" applyProtection="1">
      <alignment horizontal="right" vertical="center"/>
      <protection locked="0"/>
    </xf>
    <xf numFmtId="4" fontId="23" fillId="0" borderId="30" xfId="0" applyNumberFormat="1" applyFont="1" applyFill="1" applyBorder="1" applyAlignment="1">
      <alignment horizontal="right" vertical="center"/>
    </xf>
    <xf numFmtId="4" fontId="23" fillId="0" borderId="57" xfId="0" applyNumberFormat="1" applyFont="1" applyFill="1" applyBorder="1" applyAlignment="1">
      <alignment horizontal="right" vertical="center"/>
    </xf>
    <xf numFmtId="4" fontId="23" fillId="0" borderId="55" xfId="0" applyNumberFormat="1" applyFont="1" applyFill="1" applyBorder="1" applyAlignment="1">
      <alignment horizontal="right" vertical="center"/>
    </xf>
    <xf numFmtId="4" fontId="30" fillId="0" borderId="30" xfId="0" applyNumberFormat="1" applyFont="1" applyBorder="1" applyAlignment="1">
      <alignment horizontal="right" vertical="center"/>
    </xf>
    <xf numFmtId="0" fontId="30" fillId="0" borderId="57" xfId="0" applyFont="1" applyBorder="1" applyAlignment="1">
      <alignment horizontal="right" vertical="center"/>
    </xf>
    <xf numFmtId="4" fontId="50" fillId="0" borderId="4" xfId="0" applyNumberFormat="1" applyFont="1" applyFill="1" applyBorder="1" applyAlignment="1">
      <alignment horizontal="right" vertical="center"/>
    </xf>
    <xf numFmtId="4" fontId="23" fillId="0" borderId="57" xfId="0" applyNumberFormat="1" applyFont="1" applyFill="1" applyBorder="1" applyAlignment="1" applyProtection="1">
      <alignment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2" fillId="0" borderId="53" xfId="0" applyNumberFormat="1" applyFont="1" applyBorder="1" applyAlignment="1">
      <alignment horizontal="right" vertical="center"/>
    </xf>
    <xf numFmtId="4" fontId="2" fillId="0" borderId="59" xfId="0" applyNumberFormat="1" applyFont="1" applyBorder="1" applyAlignment="1">
      <alignment horizontal="right" vertical="center"/>
    </xf>
    <xf numFmtId="4" fontId="2" fillId="0" borderId="54" xfId="0" applyNumberFormat="1" applyFont="1" applyBorder="1" applyAlignment="1">
      <alignment horizontal="right" vertical="center"/>
    </xf>
    <xf numFmtId="4" fontId="47" fillId="0" borderId="33" xfId="0" applyNumberFormat="1" applyFont="1" applyBorder="1" applyAlignment="1">
      <alignment horizontal="right" vertical="center"/>
    </xf>
    <xf numFmtId="167" fontId="39" fillId="0" borderId="11" xfId="0" applyNumberFormat="1" applyFont="1" applyBorder="1" applyAlignment="1">
      <alignment vertical="center"/>
    </xf>
    <xf numFmtId="4" fontId="47" fillId="0" borderId="35" xfId="0" applyNumberFormat="1" applyFont="1" applyBorder="1" applyAlignment="1">
      <alignment horizontal="right" vertical="center"/>
    </xf>
    <xf numFmtId="4" fontId="47" fillId="0" borderId="14" xfId="0" applyNumberFormat="1" applyFont="1" applyBorder="1" applyAlignment="1">
      <alignment horizontal="right" vertical="center"/>
    </xf>
    <xf numFmtId="4" fontId="51" fillId="0" borderId="61" xfId="0" applyNumberFormat="1" applyFont="1" applyBorder="1" applyAlignment="1">
      <alignment horizontal="right" vertical="center"/>
    </xf>
    <xf numFmtId="4" fontId="23" fillId="0" borderId="33" xfId="0" applyNumberFormat="1" applyFont="1" applyFill="1" applyBorder="1" applyAlignment="1" applyProtection="1">
      <alignment horizontal="right" vertical="center"/>
    </xf>
    <xf numFmtId="4" fontId="52" fillId="0" borderId="35" xfId="0" applyNumberFormat="1" applyFont="1" applyBorder="1" applyAlignment="1">
      <alignment horizontal="right" vertical="center"/>
    </xf>
    <xf numFmtId="4" fontId="53" fillId="0" borderId="35" xfId="0" applyNumberFormat="1" applyFont="1" applyBorder="1" applyAlignment="1">
      <alignment horizontal="right" vertical="center"/>
    </xf>
    <xf numFmtId="4" fontId="23" fillId="0" borderId="22" xfId="0" applyNumberFormat="1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  <xf numFmtId="0" fontId="23" fillId="0" borderId="60" xfId="0" applyFont="1" applyBorder="1" applyAlignment="1">
      <alignment horizontal="right" vertical="center"/>
    </xf>
    <xf numFmtId="3" fontId="42" fillId="0" borderId="33" xfId="0" applyNumberFormat="1" applyFont="1" applyFill="1" applyBorder="1" applyAlignment="1" applyProtection="1">
      <alignment horizontal="center" vertical="center"/>
      <protection locked="0"/>
    </xf>
    <xf numFmtId="3" fontId="42" fillId="0" borderId="33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3" fontId="23" fillId="0" borderId="56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3" fontId="23" fillId="0" borderId="30" xfId="0" applyNumberFormat="1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3" fontId="42" fillId="0" borderId="56" xfId="0" applyNumberFormat="1" applyFont="1" applyFill="1" applyBorder="1" applyAlignment="1">
      <alignment horizontal="center" vertical="center"/>
    </xf>
    <xf numFmtId="3" fontId="49" fillId="0" borderId="33" xfId="0" applyNumberFormat="1" applyFont="1" applyBorder="1" applyAlignment="1">
      <alignment horizontal="center" vertical="center"/>
    </xf>
    <xf numFmtId="3" fontId="51" fillId="0" borderId="62" xfId="0" applyNumberFormat="1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3" fontId="47" fillId="0" borderId="33" xfId="0" applyNumberFormat="1" applyFont="1" applyBorder="1" applyAlignment="1">
      <alignment horizontal="center" vertical="center"/>
    </xf>
    <xf numFmtId="3" fontId="47" fillId="0" borderId="63" xfId="0" applyNumberFormat="1" applyFont="1" applyBorder="1" applyAlignment="1">
      <alignment horizontal="center" vertical="center"/>
    </xf>
    <xf numFmtId="3" fontId="44" fillId="0" borderId="33" xfId="0" applyNumberFormat="1" applyFont="1" applyFill="1" applyBorder="1" applyAlignment="1" applyProtection="1">
      <alignment horizontal="center" vertical="center"/>
    </xf>
    <xf numFmtId="3" fontId="43" fillId="0" borderId="33" xfId="0" applyNumberFormat="1" applyFont="1" applyBorder="1" applyAlignment="1" applyProtection="1">
      <alignment horizontal="center" vertical="center"/>
    </xf>
    <xf numFmtId="3" fontId="49" fillId="0" borderId="55" xfId="0" applyNumberFormat="1" applyFont="1" applyBorder="1" applyAlignment="1">
      <alignment horizontal="center" vertical="center"/>
    </xf>
    <xf numFmtId="3" fontId="23" fillId="0" borderId="33" xfId="0" applyNumberFormat="1" applyFont="1" applyFill="1" applyBorder="1" applyAlignment="1">
      <alignment horizontal="center" vertical="center"/>
    </xf>
    <xf numFmtId="3" fontId="42" fillId="0" borderId="33" xfId="0" applyNumberFormat="1" applyFont="1" applyFill="1" applyBorder="1" applyAlignment="1" applyProtection="1">
      <alignment horizontal="center" vertical="center"/>
    </xf>
    <xf numFmtId="3" fontId="42" fillId="0" borderId="33" xfId="0" applyNumberFormat="1" applyFont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3" fontId="42" fillId="0" borderId="30" xfId="0" applyNumberFormat="1" applyFont="1" applyFill="1" applyBorder="1" applyAlignment="1" applyProtection="1">
      <alignment horizontal="center" vertical="center"/>
      <protection locked="0"/>
    </xf>
    <xf numFmtId="3" fontId="42" fillId="0" borderId="32" xfId="0" applyNumberFormat="1" applyFont="1" applyBorder="1" applyAlignment="1" applyProtection="1">
      <alignment horizontal="center" vertical="center"/>
      <protection locked="0"/>
    </xf>
    <xf numFmtId="3" fontId="45" fillId="0" borderId="33" xfId="0" applyNumberFormat="1" applyFont="1" applyFill="1" applyBorder="1" applyAlignment="1" applyProtection="1">
      <alignment horizontal="center" vertical="center"/>
    </xf>
    <xf numFmtId="3" fontId="41" fillId="0" borderId="33" xfId="0" applyNumberFormat="1" applyFont="1" applyBorder="1" applyAlignment="1" applyProtection="1">
      <alignment horizontal="center" vertical="center"/>
    </xf>
    <xf numFmtId="4" fontId="48" fillId="0" borderId="55" xfId="0" applyNumberFormat="1" applyFont="1" applyBorder="1" applyAlignment="1">
      <alignment horizontal="right" vertical="center" wrapText="1"/>
    </xf>
    <xf numFmtId="4" fontId="0" fillId="0" borderId="55" xfId="0" applyNumberFormat="1" applyBorder="1" applyAlignment="1">
      <alignment horizontal="right" vertical="center"/>
    </xf>
    <xf numFmtId="4" fontId="6" fillId="0" borderId="33" xfId="0" applyNumberFormat="1" applyFont="1" applyFill="1" applyBorder="1" applyAlignment="1" applyProtection="1">
      <alignment vertical="center"/>
      <protection locked="0"/>
    </xf>
    <xf numFmtId="4" fontId="6" fillId="0" borderId="33" xfId="0" applyNumberFormat="1" applyFont="1" applyBorder="1" applyAlignment="1" applyProtection="1">
      <alignment vertical="center"/>
      <protection locked="0"/>
    </xf>
    <xf numFmtId="4" fontId="8" fillId="0" borderId="33" xfId="0" applyNumberFormat="1" applyFont="1" applyFill="1" applyBorder="1" applyAlignment="1" applyProtection="1">
      <alignment horizontal="right" vertical="center"/>
      <protection locked="0"/>
    </xf>
    <xf numFmtId="4" fontId="0" fillId="0" borderId="33" xfId="0" applyNumberFormat="1" applyBorder="1" applyAlignment="1" applyProtection="1">
      <alignment horizontal="right" vertical="center"/>
      <protection locked="0"/>
    </xf>
    <xf numFmtId="4" fontId="18" fillId="0" borderId="33" xfId="0" applyNumberFormat="1" applyFont="1" applyFill="1" applyBorder="1" applyAlignment="1" applyProtection="1">
      <alignment horizontal="right" vertical="center"/>
    </xf>
    <xf numFmtId="4" fontId="0" fillId="0" borderId="33" xfId="0" applyNumberFormat="1" applyBorder="1" applyAlignment="1" applyProtection="1">
      <alignment horizontal="right" vertical="center"/>
    </xf>
    <xf numFmtId="4" fontId="46" fillId="0" borderId="33" xfId="0" applyNumberFormat="1" applyFon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6" fillId="0" borderId="33" xfId="0" applyNumberFormat="1" applyFont="1" applyFill="1" applyBorder="1" applyAlignment="1" applyProtection="1">
      <alignment horizontal="right" vertical="center"/>
      <protection locked="0"/>
    </xf>
    <xf numFmtId="4" fontId="6" fillId="0" borderId="33" xfId="0" applyNumberFormat="1" applyFont="1" applyBorder="1" applyAlignment="1" applyProtection="1">
      <alignment horizontal="right" vertical="center"/>
      <protection locked="0"/>
    </xf>
    <xf numFmtId="4" fontId="18" fillId="0" borderId="33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166" fontId="48" fillId="0" borderId="33" xfId="0" applyNumberFormat="1" applyFont="1" applyBorder="1" applyAlignment="1">
      <alignment horizontal="right" vertical="center"/>
    </xf>
    <xf numFmtId="4" fontId="48" fillId="0" borderId="45" xfId="0" applyNumberFormat="1" applyFont="1" applyBorder="1" applyAlignment="1">
      <alignment horizontal="right" vertical="center"/>
    </xf>
    <xf numFmtId="4" fontId="48" fillId="0" borderId="33" xfId="0" applyNumberFormat="1" applyFont="1" applyBorder="1" applyAlignment="1">
      <alignment horizontal="right" vertical="center"/>
    </xf>
    <xf numFmtId="4" fontId="2" fillId="0" borderId="56" xfId="0" applyNumberFormat="1" applyFont="1" applyFill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4" fillId="0" borderId="56" xfId="0" applyFont="1" applyFill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4" fontId="4" fillId="0" borderId="56" xfId="0" applyNumberFormat="1" applyFont="1" applyFill="1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4" fontId="7" fillId="0" borderId="33" xfId="0" applyNumberFormat="1" applyFont="1" applyFill="1" applyBorder="1" applyAlignment="1" applyProtection="1">
      <alignment horizontal="right" vertical="center"/>
      <protection locked="0"/>
    </xf>
    <xf numFmtId="4" fontId="7" fillId="0" borderId="33" xfId="0" applyNumberFormat="1" applyFont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4" fontId="18" fillId="0" borderId="33" xfId="0" applyNumberFormat="1" applyFont="1" applyFill="1" applyBorder="1" applyAlignment="1" applyProtection="1">
      <alignment horizontal="center" vertical="center"/>
      <protection locked="0"/>
    </xf>
    <xf numFmtId="3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 wrapText="1"/>
      <protection locked="0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32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</cellXfs>
  <cellStyles count="28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2 7 3" xfId="27"/>
    <cellStyle name="Normal 3" xfId="4"/>
    <cellStyle name="Normal 3 2" xfId="10"/>
    <cellStyle name="Normal 3 2 2" xfId="19"/>
    <cellStyle name="Normal 3 2 3" xfId="25"/>
    <cellStyle name="Normal 3 3" xfId="16"/>
    <cellStyle name="Normal 3 4" xfId="22"/>
    <cellStyle name="Normal 4" xfId="1"/>
    <cellStyle name="Normal 4 2" xfId="13"/>
    <cellStyle name="Normal 4 3" xfId="8"/>
    <cellStyle name="Normal 5" xfId="6"/>
    <cellStyle name="Normal 5 2" xfId="17"/>
    <cellStyle name="Normal 5 3" xfId="23"/>
    <cellStyle name="Normal 6" xfId="7"/>
    <cellStyle name="Normal 6 2" xfId="18"/>
    <cellStyle name="Normal 6 3" xfId="24"/>
    <cellStyle name="Normal 7" xfId="15"/>
    <cellStyle name="Normal 8" xfId="12"/>
    <cellStyle name="Normal 8 2" xfId="20"/>
    <cellStyle name="Normal 8 3" xfId="26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workbookViewId="0">
      <selection activeCell="F27" sqref="F27"/>
    </sheetView>
  </sheetViews>
  <sheetFormatPr defaultRowHeight="15" x14ac:dyDescent="0.25"/>
  <cols>
    <col min="1" max="1" width="1.5703125" style="10" customWidth="1"/>
    <col min="2" max="2" width="13" style="10" customWidth="1"/>
    <col min="3" max="3" width="15" style="10" customWidth="1"/>
    <col min="4" max="4" width="16.5703125" style="10" customWidth="1"/>
    <col min="5" max="5" width="14.5703125" style="10" customWidth="1"/>
    <col min="6" max="6" width="13.7109375" style="10" customWidth="1"/>
    <col min="7" max="7" width="13.140625" style="10" customWidth="1"/>
    <col min="8" max="8" width="13.42578125" style="10" customWidth="1"/>
    <col min="9" max="9" width="13.28515625" style="10" customWidth="1"/>
    <col min="10" max="10" width="10.5703125" style="10" customWidth="1"/>
    <col min="11" max="16384" width="9.140625" style="10"/>
  </cols>
  <sheetData>
    <row r="2" spans="2:10" ht="26.25" x14ac:dyDescent="0.25">
      <c r="B2" s="105" t="s">
        <v>0</v>
      </c>
      <c r="C2" s="105"/>
      <c r="D2" s="105"/>
      <c r="E2" s="105"/>
      <c r="F2" s="105"/>
      <c r="G2" s="105"/>
      <c r="H2" s="106" t="s">
        <v>95</v>
      </c>
      <c r="I2" s="106"/>
      <c r="J2" s="106"/>
    </row>
    <row r="3" spans="2:10" ht="32.25" customHeight="1" thickBot="1" x14ac:dyDescent="0.3">
      <c r="B3" s="107" t="s">
        <v>1</v>
      </c>
      <c r="C3" s="107"/>
      <c r="D3" s="107"/>
      <c r="E3" s="107"/>
      <c r="F3" s="107"/>
      <c r="G3" s="107"/>
      <c r="H3" s="107"/>
      <c r="I3" s="107"/>
      <c r="J3" s="107"/>
    </row>
    <row r="4" spans="2:10" ht="22.5" customHeight="1" x14ac:dyDescent="0.25">
      <c r="B4" s="108" t="s">
        <v>2</v>
      </c>
      <c r="C4" s="109"/>
      <c r="D4" s="110"/>
      <c r="E4" s="111" t="s">
        <v>3</v>
      </c>
      <c r="F4" s="111"/>
      <c r="G4" s="111" t="s">
        <v>4</v>
      </c>
      <c r="H4" s="111"/>
      <c r="I4" s="111" t="s">
        <v>5</v>
      </c>
      <c r="J4" s="111"/>
    </row>
    <row r="5" spans="2:10" ht="20.25" customHeight="1" x14ac:dyDescent="0.25">
      <c r="B5" s="112" t="s">
        <v>6</v>
      </c>
      <c r="C5" s="113"/>
      <c r="D5" s="114"/>
      <c r="E5" s="115">
        <f>'Personel Sayıları'!E4:F4</f>
        <v>23</v>
      </c>
      <c r="F5" s="115"/>
      <c r="G5" s="115">
        <f>'Personel Sayıları'!G4:H4</f>
        <v>25</v>
      </c>
      <c r="H5" s="115"/>
      <c r="I5" s="115">
        <f>E5+G5</f>
        <v>48</v>
      </c>
      <c r="J5" s="115"/>
    </row>
    <row r="6" spans="2:10" ht="20.25" customHeight="1" x14ac:dyDescent="0.25">
      <c r="B6" s="112" t="s">
        <v>7</v>
      </c>
      <c r="C6" s="113"/>
      <c r="D6" s="114"/>
      <c r="E6" s="115">
        <f>'Personel Sayıları'!E5:F5</f>
        <v>197</v>
      </c>
      <c r="F6" s="115"/>
      <c r="G6" s="115">
        <f>'Personel Sayıları'!G5:H5</f>
        <v>195</v>
      </c>
      <c r="H6" s="115"/>
      <c r="I6" s="115">
        <f>E6+G6</f>
        <v>392</v>
      </c>
      <c r="J6" s="115"/>
    </row>
    <row r="7" spans="2:10" ht="18.75" customHeight="1" thickBot="1" x14ac:dyDescent="0.3">
      <c r="B7" s="116" t="s">
        <v>5</v>
      </c>
      <c r="C7" s="117"/>
      <c r="D7" s="118"/>
      <c r="E7" s="119">
        <f>E5+E6</f>
        <v>220</v>
      </c>
      <c r="F7" s="119"/>
      <c r="G7" s="119">
        <f>G5+G6</f>
        <v>220</v>
      </c>
      <c r="H7" s="119"/>
      <c r="I7" s="119">
        <f>I5+I6</f>
        <v>440</v>
      </c>
      <c r="J7" s="119"/>
    </row>
    <row r="8" spans="2:10" ht="23.25" customHeight="1" thickBot="1" x14ac:dyDescent="0.3">
      <c r="B8" s="116" t="s">
        <v>8</v>
      </c>
      <c r="C8" s="117"/>
      <c r="D8" s="118"/>
      <c r="E8" s="120">
        <f>'Personel Sayıları'!E9:F9</f>
        <v>5</v>
      </c>
      <c r="F8" s="120"/>
      <c r="G8" s="120">
        <f>'Personel Sayıları'!G9:H9</f>
        <v>8</v>
      </c>
      <c r="H8" s="120"/>
      <c r="I8" s="121">
        <f>'Personel Sayıları'!I9:J9</f>
        <v>13</v>
      </c>
      <c r="J8" s="121"/>
    </row>
    <row r="9" spans="2:10" ht="15.75" customHeight="1" x14ac:dyDescent="0.25">
      <c r="B9" s="11"/>
      <c r="C9" s="11"/>
      <c r="D9" s="11"/>
      <c r="E9" s="12"/>
      <c r="F9" s="12"/>
      <c r="G9" s="12"/>
      <c r="H9" s="12"/>
      <c r="I9" s="13"/>
      <c r="J9" s="13"/>
    </row>
    <row r="10" spans="2:10" ht="24.75" customHeight="1" thickBot="1" x14ac:dyDescent="0.3">
      <c r="B10" s="122" t="s">
        <v>50</v>
      </c>
      <c r="C10" s="122"/>
      <c r="D10" s="122"/>
      <c r="E10" s="122"/>
      <c r="F10" s="122"/>
      <c r="G10" s="122"/>
      <c r="H10" s="122"/>
      <c r="I10" s="122"/>
      <c r="J10" s="122"/>
    </row>
    <row r="11" spans="2:10" ht="32.25" customHeight="1" thickBot="1" x14ac:dyDescent="0.3">
      <c r="B11" s="123"/>
      <c r="C11" s="123" t="s">
        <v>51</v>
      </c>
      <c r="D11" s="125"/>
      <c r="E11" s="128" t="s">
        <v>53</v>
      </c>
      <c r="F11" s="129"/>
      <c r="G11" s="129"/>
      <c r="H11" s="129"/>
      <c r="I11" s="129"/>
      <c r="J11" s="130" t="s">
        <v>54</v>
      </c>
    </row>
    <row r="12" spans="2:10" ht="36" customHeight="1" thickBot="1" x14ac:dyDescent="0.3">
      <c r="B12" s="124"/>
      <c r="C12" s="126"/>
      <c r="D12" s="127"/>
      <c r="E12" s="128" t="s">
        <v>9</v>
      </c>
      <c r="F12" s="129"/>
      <c r="G12" s="128" t="s">
        <v>10</v>
      </c>
      <c r="H12" s="129"/>
      <c r="I12" s="14" t="s">
        <v>52</v>
      </c>
      <c r="J12" s="131"/>
    </row>
    <row r="13" spans="2:10" ht="20.25" customHeight="1" thickBot="1" x14ac:dyDescent="0.3">
      <c r="B13" s="15" t="s">
        <v>3</v>
      </c>
      <c r="C13" s="132">
        <f>C25</f>
        <v>144917098.58000001</v>
      </c>
      <c r="D13" s="133"/>
      <c r="E13" s="134">
        <f>'GELİR-GİDER'!E5:F5+'GELİR-GİDER'!E6:F6+'GELİR-GİDER'!E7:F7</f>
        <v>805006995.98000002</v>
      </c>
      <c r="F13" s="135"/>
      <c r="G13" s="134">
        <f>'GELİR-GİDER'!G5:H5+'GELİR-GİDER'!G6:H6+'GELİR-GİDER'!G7:H7</f>
        <v>110364487.38</v>
      </c>
      <c r="H13" s="135"/>
      <c r="I13" s="16">
        <f>IF(G13&lt;1,"",G13/E13)</f>
        <v>0.13709755061897866</v>
      </c>
      <c r="J13" s="16">
        <f>G13/C13</f>
        <v>0.76156981102595289</v>
      </c>
    </row>
    <row r="14" spans="2:10" ht="23.25" customHeight="1" thickBot="1" x14ac:dyDescent="0.3">
      <c r="B14" s="15" t="s">
        <v>4</v>
      </c>
      <c r="C14" s="132">
        <f>C26</f>
        <v>84948270.949999988</v>
      </c>
      <c r="D14" s="133"/>
      <c r="E14" s="134">
        <f>SUM('GELİR-GİDER'!E8:F30)</f>
        <v>367084485.51999998</v>
      </c>
      <c r="F14" s="134"/>
      <c r="G14" s="134">
        <f>SUM('GELİR-GİDER'!G8:H30)</f>
        <v>43264583.920000002</v>
      </c>
      <c r="H14" s="134"/>
      <c r="I14" s="16">
        <f>IF(G14&lt;1,"",G14/E14)</f>
        <v>0.11786001758890136</v>
      </c>
      <c r="J14" s="16">
        <f t="shared" ref="J14:J15" si="0">G14/C14</f>
        <v>0.50930505631439238</v>
      </c>
    </row>
    <row r="15" spans="2:10" ht="23.25" customHeight="1" thickBot="1" x14ac:dyDescent="0.3">
      <c r="B15" s="17" t="s">
        <v>5</v>
      </c>
      <c r="C15" s="137">
        <f>SUM(C13:C14)</f>
        <v>229865369.53</v>
      </c>
      <c r="D15" s="137"/>
      <c r="E15" s="137">
        <f t="shared" ref="E15" si="1">E13+E14</f>
        <v>1172091481.5</v>
      </c>
      <c r="F15" s="137"/>
      <c r="G15" s="137">
        <f t="shared" ref="G15" si="2">G13+G14</f>
        <v>153629071.30000001</v>
      </c>
      <c r="H15" s="137"/>
      <c r="I15" s="16">
        <v>0.53</v>
      </c>
      <c r="J15" s="16">
        <f t="shared" si="0"/>
        <v>0.66834369880996669</v>
      </c>
    </row>
    <row r="16" spans="2:10" ht="18.75" customHeight="1" thickBot="1" x14ac:dyDescent="0.3">
      <c r="B16" s="18"/>
      <c r="C16" s="19"/>
      <c r="D16" s="19"/>
      <c r="E16" s="19"/>
      <c r="F16" s="19"/>
      <c r="G16" s="19"/>
      <c r="H16" s="19"/>
      <c r="I16" s="20"/>
      <c r="J16" s="20"/>
    </row>
    <row r="17" spans="2:10" ht="30.75" customHeight="1" thickBot="1" x14ac:dyDescent="0.3">
      <c r="B17" s="21" t="s">
        <v>11</v>
      </c>
      <c r="C17" s="138" t="s">
        <v>12</v>
      </c>
      <c r="D17" s="139"/>
      <c r="E17" s="138" t="s">
        <v>13</v>
      </c>
      <c r="F17" s="139"/>
      <c r="G17" s="138" t="s">
        <v>14</v>
      </c>
      <c r="H17" s="139"/>
      <c r="I17" s="138" t="s">
        <v>5</v>
      </c>
      <c r="J17" s="139"/>
    </row>
    <row r="18" spans="2:10" ht="23.25" customHeight="1" thickBot="1" x14ac:dyDescent="0.3">
      <c r="B18" s="22" t="s">
        <v>3</v>
      </c>
      <c r="C18" s="140">
        <f>'MÜKELLEF SAYILARI'!C3:D3+'MÜKELLEF SAYILARI'!C4:D4</f>
        <v>12278</v>
      </c>
      <c r="D18" s="145"/>
      <c r="E18" s="146">
        <f>'MÜKELLEF SAYILARI'!E3:F3+'MÜKELLEF SAYILARI'!E4:F4</f>
        <v>3283</v>
      </c>
      <c r="F18" s="145"/>
      <c r="G18" s="146">
        <f>'MÜKELLEF SAYILARI'!G3:H3+'MÜKELLEF SAYILARI'!G4:H4</f>
        <v>2411</v>
      </c>
      <c r="H18" s="145"/>
      <c r="I18" s="143">
        <f>C18+E18+G18</f>
        <v>17972</v>
      </c>
      <c r="J18" s="141"/>
    </row>
    <row r="19" spans="2:10" ht="24" customHeight="1" thickBot="1" x14ac:dyDescent="0.3">
      <c r="B19" s="23" t="s">
        <v>4</v>
      </c>
      <c r="C19" s="140">
        <f>SUM('MÜKELLEF SAYILARI'!C5:D27)</f>
        <v>9147</v>
      </c>
      <c r="D19" s="141"/>
      <c r="E19" s="142">
        <f>SUM('MÜKELLEF SAYILARI'!E5:F27)</f>
        <v>7055</v>
      </c>
      <c r="F19" s="141"/>
      <c r="G19" s="142">
        <f>SUM('MÜKELLEF SAYILARI'!G5:H27)</f>
        <v>1825</v>
      </c>
      <c r="H19" s="141"/>
      <c r="I19" s="143">
        <f>C19+E19+G19</f>
        <v>18027</v>
      </c>
      <c r="J19" s="141"/>
    </row>
    <row r="20" spans="2:10" ht="30.75" thickBot="1" x14ac:dyDescent="0.3">
      <c r="B20" s="24" t="s">
        <v>75</v>
      </c>
      <c r="C20" s="144">
        <f>C18+C19</f>
        <v>21425</v>
      </c>
      <c r="D20" s="139"/>
      <c r="E20" s="144">
        <f t="shared" ref="E20" si="3">E18+E19</f>
        <v>10338</v>
      </c>
      <c r="F20" s="139"/>
      <c r="G20" s="144">
        <f t="shared" ref="G20" si="4">G18+G19</f>
        <v>4236</v>
      </c>
      <c r="H20" s="139"/>
      <c r="I20" s="144">
        <f>I18+I19</f>
        <v>35999</v>
      </c>
      <c r="J20" s="139"/>
    </row>
    <row r="21" spans="2:10" ht="15.75" x14ac:dyDescent="0.25">
      <c r="B21" s="25"/>
      <c r="C21" s="26"/>
      <c r="D21" s="27"/>
      <c r="E21" s="26"/>
      <c r="F21" s="27"/>
      <c r="G21" s="26"/>
      <c r="H21" s="27"/>
      <c r="I21" s="26"/>
      <c r="J21" s="27"/>
    </row>
    <row r="22" spans="2:10" ht="29.25" customHeight="1" thickBot="1" x14ac:dyDescent="0.3">
      <c r="B22" s="107" t="s">
        <v>88</v>
      </c>
      <c r="C22" s="136"/>
      <c r="D22" s="136"/>
      <c r="E22" s="136"/>
      <c r="F22" s="136"/>
      <c r="G22" s="136"/>
      <c r="H22" s="136"/>
      <c r="I22" s="136"/>
      <c r="J22" s="136"/>
    </row>
    <row r="23" spans="2:10" ht="15.75" customHeight="1" thickBot="1" x14ac:dyDescent="0.3">
      <c r="B23" s="28"/>
      <c r="C23" s="29"/>
      <c r="D23" s="28">
        <v>1</v>
      </c>
      <c r="E23" s="28">
        <v>2</v>
      </c>
      <c r="F23" s="28">
        <v>3</v>
      </c>
      <c r="G23" s="28">
        <v>4</v>
      </c>
      <c r="H23" s="28">
        <v>5</v>
      </c>
      <c r="I23" s="28">
        <v>6</v>
      </c>
      <c r="J23" s="28">
        <v>7</v>
      </c>
    </row>
    <row r="24" spans="2:10" ht="39" thickBot="1" x14ac:dyDescent="0.3">
      <c r="B24" s="30"/>
      <c r="C24" s="31" t="s">
        <v>76</v>
      </c>
      <c r="D24" s="85" t="s">
        <v>77</v>
      </c>
      <c r="E24" s="85" t="s">
        <v>78</v>
      </c>
      <c r="F24" s="85" t="s">
        <v>79</v>
      </c>
      <c r="G24" s="85" t="s">
        <v>80</v>
      </c>
      <c r="H24" s="86" t="s">
        <v>86</v>
      </c>
      <c r="I24" s="86" t="s">
        <v>87</v>
      </c>
      <c r="J24" s="32" t="s">
        <v>81</v>
      </c>
    </row>
    <row r="25" spans="2:10" ht="36.75" customHeight="1" thickBot="1" x14ac:dyDescent="0.3">
      <c r="B25" s="33" t="s">
        <v>55</v>
      </c>
      <c r="C25" s="83">
        <f>D25+E25+F25+G25+H25+I25</f>
        <v>144917098.58000001</v>
      </c>
      <c r="D25" s="82" t="str">
        <f>'BÜTÇE GİDERLERİ'!C4</f>
        <v>99.470.281,11</v>
      </c>
      <c r="E25" s="82" t="str">
        <f>'BÜTÇE GİDERLERİ'!D4</f>
        <v>18.029.821,34</v>
      </c>
      <c r="F25" s="82" t="str">
        <f>'BÜTÇE GİDERLERİ'!E4</f>
        <v>11.144.983,41</v>
      </c>
      <c r="G25" s="82" t="str">
        <f>'BÜTÇE GİDERLERİ'!F4</f>
        <v>6.272.012,72</v>
      </c>
      <c r="H25" s="82" t="str">
        <f>'BÜTÇE GİDERLERİ'!G4</f>
        <v>0,00</v>
      </c>
      <c r="I25" s="82" t="str">
        <f>'BÜTÇE GİDERLERİ'!H4</f>
        <v>10.000.000,00</v>
      </c>
      <c r="J25" s="84" t="str">
        <f>'BÜTÇE GİDERLERİ'!I4</f>
        <v>0,00</v>
      </c>
    </row>
    <row r="26" spans="2:10" ht="34.5" customHeight="1" thickBot="1" x14ac:dyDescent="0.3">
      <c r="B26" s="33" t="s">
        <v>4</v>
      </c>
      <c r="C26" s="83">
        <f>D26+E26+F26+G26+H26+I26</f>
        <v>84948270.949999988</v>
      </c>
      <c r="D26" s="68">
        <f>'BÜTÇE GİDERLERİ'!C22</f>
        <v>69254435.199999988</v>
      </c>
      <c r="E26" s="68">
        <f>'BÜTÇE GİDERLERİ'!D22</f>
        <v>12315799.020000001</v>
      </c>
      <c r="F26" s="68">
        <f>'BÜTÇE GİDERLERİ'!E22</f>
        <v>3347971.2899999996</v>
      </c>
      <c r="G26" s="68">
        <f>'BÜTÇE GİDERLERİ'!F22</f>
        <v>30037.940000000002</v>
      </c>
      <c r="H26" s="68">
        <f>'BÜTÇE GİDERLERİ'!G22</f>
        <v>27.5</v>
      </c>
      <c r="I26" s="68">
        <f>'BÜTÇE GİDERLERİ'!H22</f>
        <v>0</v>
      </c>
      <c r="J26" s="84">
        <f>'BÜTÇE GİDERLERİ'!I22</f>
        <v>0</v>
      </c>
    </row>
    <row r="27" spans="2:10" ht="33" customHeight="1" thickBot="1" x14ac:dyDescent="0.3">
      <c r="B27" s="33" t="s">
        <v>5</v>
      </c>
      <c r="C27" s="68">
        <f>SUM(D27:J27)</f>
        <v>229865369.53</v>
      </c>
      <c r="D27" s="87">
        <f t="shared" ref="D27:J27" si="5">D25+D26</f>
        <v>168724716.31</v>
      </c>
      <c r="E27" s="87">
        <f t="shared" si="5"/>
        <v>30345620.359999999</v>
      </c>
      <c r="F27" s="87">
        <f t="shared" si="5"/>
        <v>14492954.699999999</v>
      </c>
      <c r="G27" s="87">
        <f t="shared" si="5"/>
        <v>6302050.6600000001</v>
      </c>
      <c r="H27" s="87">
        <f t="shared" si="5"/>
        <v>27.5</v>
      </c>
      <c r="I27" s="87">
        <f t="shared" si="5"/>
        <v>10000000</v>
      </c>
      <c r="J27" s="68">
        <f t="shared" si="5"/>
        <v>0</v>
      </c>
    </row>
    <row r="28" spans="2:10" ht="15.75" thickBot="1" x14ac:dyDescent="0.3"/>
    <row r="29" spans="2:10" ht="25.5" customHeight="1" thickTop="1" thickBot="1" x14ac:dyDescent="0.3">
      <c r="B29" s="153" t="s">
        <v>15</v>
      </c>
      <c r="C29" s="154"/>
      <c r="D29" s="154"/>
      <c r="E29" s="154"/>
      <c r="F29" s="155"/>
      <c r="G29" s="153" t="s">
        <v>82</v>
      </c>
      <c r="H29" s="156"/>
      <c r="I29" s="156"/>
      <c r="J29" s="157"/>
    </row>
    <row r="30" spans="2:10" ht="22.5" customHeight="1" thickBot="1" x14ac:dyDescent="0.3">
      <c r="B30" s="34"/>
      <c r="C30" s="158" t="s">
        <v>48</v>
      </c>
      <c r="D30" s="139"/>
      <c r="E30" s="159" t="s">
        <v>49</v>
      </c>
      <c r="F30" s="160"/>
      <c r="G30" s="151" t="s">
        <v>83</v>
      </c>
      <c r="H30" s="141"/>
      <c r="I30" s="152">
        <f>D27+E27</f>
        <v>199070336.67000002</v>
      </c>
      <c r="J30" s="150"/>
    </row>
    <row r="31" spans="2:10" ht="27" customHeight="1" thickBot="1" x14ac:dyDescent="0.3">
      <c r="B31" s="35" t="s">
        <v>55</v>
      </c>
      <c r="C31" s="147">
        <f>'Red Ve İade'!C4:D4+'Red Ve İade'!C5:D5</f>
        <v>21616893.949999999</v>
      </c>
      <c r="D31" s="148"/>
      <c r="E31" s="149">
        <f>'Red Ve İade'!E4:F4+'Red Ve İade'!E5:F5</f>
        <v>1340.25</v>
      </c>
      <c r="F31" s="150"/>
      <c r="G31" s="151" t="s">
        <v>84</v>
      </c>
      <c r="H31" s="141"/>
      <c r="I31" s="152">
        <f>F27</f>
        <v>14492954.699999999</v>
      </c>
      <c r="J31" s="150"/>
    </row>
    <row r="32" spans="2:10" ht="26.25" customHeight="1" thickBot="1" x14ac:dyDescent="0.3">
      <c r="B32" s="35" t="s">
        <v>4</v>
      </c>
      <c r="C32" s="147">
        <f>SUM('Red Ve İade'!C6:D28)</f>
        <v>2636171.71</v>
      </c>
      <c r="D32" s="148"/>
      <c r="E32" s="149">
        <f>SUM('Red Ve İade'!E6:F28)</f>
        <v>0</v>
      </c>
      <c r="F32" s="150"/>
      <c r="G32" s="151" t="s">
        <v>85</v>
      </c>
      <c r="H32" s="141"/>
      <c r="I32" s="152">
        <f>G27+H27+I27</f>
        <v>16302078.16</v>
      </c>
      <c r="J32" s="150"/>
    </row>
    <row r="33" spans="2:10" ht="28.5" customHeight="1" thickBot="1" x14ac:dyDescent="0.3">
      <c r="B33" s="36" t="s">
        <v>5</v>
      </c>
      <c r="C33" s="168">
        <f>C31+C32</f>
        <v>24253065.66</v>
      </c>
      <c r="D33" s="169"/>
      <c r="E33" s="170">
        <f>E31+E32</f>
        <v>1340.25</v>
      </c>
      <c r="F33" s="171"/>
      <c r="G33" s="172" t="s">
        <v>5</v>
      </c>
      <c r="H33" s="173"/>
      <c r="I33" s="174">
        <f>I30+I31+I32</f>
        <v>229865369.53</v>
      </c>
      <c r="J33" s="171"/>
    </row>
    <row r="34" spans="2:10" ht="15.75" thickTop="1" x14ac:dyDescent="0.25"/>
    <row r="35" spans="2:10" ht="15.75" thickBot="1" x14ac:dyDescent="0.3"/>
    <row r="36" spans="2:10" ht="28.5" customHeight="1" thickBot="1" x14ac:dyDescent="0.3">
      <c r="B36" s="177" t="s">
        <v>16</v>
      </c>
      <c r="C36" s="178"/>
      <c r="D36" s="178"/>
      <c r="E36" s="178"/>
      <c r="F36" s="178"/>
      <c r="G36" s="178"/>
      <c r="H36" s="178"/>
      <c r="I36" s="178"/>
      <c r="J36" s="179"/>
    </row>
    <row r="37" spans="2:10" ht="26.25" customHeight="1" x14ac:dyDescent="0.25">
      <c r="B37" s="180" t="s">
        <v>17</v>
      </c>
      <c r="C37" s="181"/>
      <c r="D37" s="182" t="s">
        <v>18</v>
      </c>
      <c r="E37" s="183"/>
      <c r="F37" s="184" t="s">
        <v>19</v>
      </c>
      <c r="G37" s="184"/>
      <c r="H37" s="37" t="s">
        <v>5</v>
      </c>
      <c r="I37" s="175" t="s">
        <v>20</v>
      </c>
      <c r="J37" s="176"/>
    </row>
    <row r="38" spans="2:10" ht="25.5" customHeight="1" thickBot="1" x14ac:dyDescent="0.3">
      <c r="B38" s="161">
        <f>Davalar!B4</f>
        <v>2527</v>
      </c>
      <c r="C38" s="162"/>
      <c r="D38" s="163">
        <f>Davalar!D4</f>
        <v>1860</v>
      </c>
      <c r="E38" s="164"/>
      <c r="F38" s="165">
        <f>Davalar!F4</f>
        <v>713</v>
      </c>
      <c r="G38" s="165"/>
      <c r="H38" s="38">
        <f>B38+D38+F38</f>
        <v>5100</v>
      </c>
      <c r="I38" s="166">
        <f>Davalar!I4</f>
        <v>4</v>
      </c>
      <c r="J38" s="167"/>
    </row>
  </sheetData>
  <mergeCells count="83">
    <mergeCell ref="G31:H31"/>
    <mergeCell ref="I31:J31"/>
    <mergeCell ref="B38:C38"/>
    <mergeCell ref="D38:E38"/>
    <mergeCell ref="F38:G38"/>
    <mergeCell ref="I38:J38"/>
    <mergeCell ref="C33:D33"/>
    <mergeCell ref="E33:F33"/>
    <mergeCell ref="G33:H33"/>
    <mergeCell ref="I33:J33"/>
    <mergeCell ref="I37:J37"/>
    <mergeCell ref="B36:J36"/>
    <mergeCell ref="B37:C37"/>
    <mergeCell ref="D37:E37"/>
    <mergeCell ref="F37:G37"/>
    <mergeCell ref="C18:D18"/>
    <mergeCell ref="E18:F18"/>
    <mergeCell ref="G18:H18"/>
    <mergeCell ref="I18:J18"/>
    <mergeCell ref="C32:D32"/>
    <mergeCell ref="E32:F32"/>
    <mergeCell ref="G32:H32"/>
    <mergeCell ref="I32:J32"/>
    <mergeCell ref="B29:F29"/>
    <mergeCell ref="G29:J29"/>
    <mergeCell ref="C30:D30"/>
    <mergeCell ref="E30:F30"/>
    <mergeCell ref="G30:H30"/>
    <mergeCell ref="I30:J30"/>
    <mergeCell ref="C31:D31"/>
    <mergeCell ref="E31:F31"/>
    <mergeCell ref="B22:J22"/>
    <mergeCell ref="C15:D15"/>
    <mergeCell ref="E15:F15"/>
    <mergeCell ref="G15:H15"/>
    <mergeCell ref="C17:D17"/>
    <mergeCell ref="E17:F17"/>
    <mergeCell ref="G17:H17"/>
    <mergeCell ref="C19:D19"/>
    <mergeCell ref="E19:F19"/>
    <mergeCell ref="G19:H19"/>
    <mergeCell ref="I19:J19"/>
    <mergeCell ref="C20:D20"/>
    <mergeCell ref="E20:F20"/>
    <mergeCell ref="G20:H20"/>
    <mergeCell ref="I20:J20"/>
    <mergeCell ref="I17:J17"/>
    <mergeCell ref="C13:D13"/>
    <mergeCell ref="E13:F13"/>
    <mergeCell ref="G13:H13"/>
    <mergeCell ref="C14:D14"/>
    <mergeCell ref="E14:F14"/>
    <mergeCell ref="G14:H14"/>
    <mergeCell ref="B10:J10"/>
    <mergeCell ref="B11:B12"/>
    <mergeCell ref="C11:D12"/>
    <mergeCell ref="E11:I11"/>
    <mergeCell ref="J11:J12"/>
    <mergeCell ref="E12:F12"/>
    <mergeCell ref="G12:H12"/>
    <mergeCell ref="B7:D7"/>
    <mergeCell ref="E7:F7"/>
    <mergeCell ref="G7:H7"/>
    <mergeCell ref="I7:J7"/>
    <mergeCell ref="B8:D8"/>
    <mergeCell ref="E8:F8"/>
    <mergeCell ref="G8:H8"/>
    <mergeCell ref="I8:J8"/>
    <mergeCell ref="B5:D5"/>
    <mergeCell ref="E5:F5"/>
    <mergeCell ref="G5:H5"/>
    <mergeCell ref="I5:J5"/>
    <mergeCell ref="B6:D6"/>
    <mergeCell ref="E6:F6"/>
    <mergeCell ref="G6:H6"/>
    <mergeCell ref="I6:J6"/>
    <mergeCell ref="B2:G2"/>
    <mergeCell ref="H2:J2"/>
    <mergeCell ref="B3:J3"/>
    <mergeCell ref="B4:D4"/>
    <mergeCell ref="E4:F4"/>
    <mergeCell ref="G4:H4"/>
    <mergeCell ref="I4:J4"/>
  </mergeCells>
  <pageMargins left="0.19685039370078741" right="0" top="0" bottom="0" header="0" footer="0"/>
  <pageSetup paperSize="9" scale="80" orientation="portrait" horizontalDpi="4294967295" verticalDpi="4294967295" r:id="rId1"/>
  <ignoredErrors>
    <ignoredError sqref="G5:H7 E5:F8 G8 C18:H18 E13:H13 C31:D33 E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6" sqref="G6:H6"/>
    </sheetView>
  </sheetViews>
  <sheetFormatPr defaultRowHeight="15" x14ac:dyDescent="0.25"/>
  <cols>
    <col min="1" max="1" width="5.140625" style="1" customWidth="1"/>
    <col min="2" max="3" width="9.140625" style="1"/>
    <col min="4" max="4" width="5.140625" style="1" customWidth="1"/>
    <col min="5" max="16384" width="9.140625" style="1"/>
  </cols>
  <sheetData>
    <row r="2" spans="2:10" ht="15.75" thickBot="1" x14ac:dyDescent="0.3"/>
    <row r="3" spans="2:10" ht="35.25" customHeight="1" x14ac:dyDescent="0.25">
      <c r="B3" s="185" t="s">
        <v>2</v>
      </c>
      <c r="C3" s="186"/>
      <c r="D3" s="187"/>
      <c r="E3" s="188" t="s">
        <v>3</v>
      </c>
      <c r="F3" s="188"/>
      <c r="G3" s="188" t="s">
        <v>4</v>
      </c>
      <c r="H3" s="188"/>
      <c r="I3" s="188" t="s">
        <v>5</v>
      </c>
      <c r="J3" s="188"/>
    </row>
    <row r="4" spans="2:10" ht="32.25" customHeight="1" x14ac:dyDescent="0.25">
      <c r="B4" s="189" t="s">
        <v>6</v>
      </c>
      <c r="C4" s="190"/>
      <c r="D4" s="191"/>
      <c r="E4" s="192">
        <v>23</v>
      </c>
      <c r="F4" s="192"/>
      <c r="G4" s="192">
        <v>25</v>
      </c>
      <c r="H4" s="192"/>
      <c r="I4" s="193">
        <f>E4+G4</f>
        <v>48</v>
      </c>
      <c r="J4" s="193"/>
    </row>
    <row r="5" spans="2:10" ht="27.75" customHeight="1" x14ac:dyDescent="0.25">
      <c r="B5" s="189" t="s">
        <v>7</v>
      </c>
      <c r="C5" s="190"/>
      <c r="D5" s="191"/>
      <c r="E5" s="192">
        <v>197</v>
      </c>
      <c r="F5" s="192"/>
      <c r="G5" s="192">
        <v>195</v>
      </c>
      <c r="H5" s="192"/>
      <c r="I5" s="193">
        <f>E5+G5</f>
        <v>392</v>
      </c>
      <c r="J5" s="193"/>
    </row>
    <row r="6" spans="2:10" ht="36" customHeight="1" thickBot="1" x14ac:dyDescent="0.3">
      <c r="B6" s="194" t="s">
        <v>5</v>
      </c>
      <c r="C6" s="195"/>
      <c r="D6" s="196"/>
      <c r="E6" s="199">
        <f>E4+E5</f>
        <v>220</v>
      </c>
      <c r="F6" s="199"/>
      <c r="G6" s="199">
        <f>G4+G5</f>
        <v>220</v>
      </c>
      <c r="H6" s="199"/>
      <c r="I6" s="199">
        <f>I4+I5</f>
        <v>440</v>
      </c>
      <c r="J6" s="199"/>
    </row>
    <row r="9" spans="2:10" ht="19.5" thickBot="1" x14ac:dyDescent="0.3">
      <c r="B9" s="194" t="s">
        <v>8</v>
      </c>
      <c r="C9" s="195"/>
      <c r="D9" s="196"/>
      <c r="E9" s="197">
        <v>5</v>
      </c>
      <c r="F9" s="197"/>
      <c r="G9" s="197">
        <v>8</v>
      </c>
      <c r="H9" s="197"/>
      <c r="I9" s="198">
        <f>E9+G9</f>
        <v>13</v>
      </c>
      <c r="J9" s="198"/>
    </row>
  </sheetData>
  <sheetProtection password="CE28" sheet="1" objects="1" scenarios="1"/>
  <mergeCells count="20">
    <mergeCell ref="B9:D9"/>
    <mergeCell ref="E9:F9"/>
    <mergeCell ref="G9:H9"/>
    <mergeCell ref="I9:J9"/>
    <mergeCell ref="B5:D5"/>
    <mergeCell ref="E5:F5"/>
    <mergeCell ref="G5:H5"/>
    <mergeCell ref="I5:J5"/>
    <mergeCell ref="B6:D6"/>
    <mergeCell ref="E6:F6"/>
    <mergeCell ref="G6:H6"/>
    <mergeCell ref="I6:J6"/>
    <mergeCell ref="B3:D3"/>
    <mergeCell ref="E3:F3"/>
    <mergeCell ref="G3:H3"/>
    <mergeCell ref="I3:J3"/>
    <mergeCell ref="B4:D4"/>
    <mergeCell ref="E4:F4"/>
    <mergeCell ref="G4:H4"/>
    <mergeCell ref="I4:J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workbookViewId="0">
      <pane ySplit="4" topLeftCell="A5" activePane="bottomLeft" state="frozen"/>
      <selection pane="bottomLeft" activeCell="C31" sqref="C31:D31"/>
    </sheetView>
  </sheetViews>
  <sheetFormatPr defaultRowHeight="15" x14ac:dyDescent="0.25"/>
  <cols>
    <col min="1" max="1" width="3" style="1" customWidth="1"/>
    <col min="2" max="2" width="21.85546875" style="1" customWidth="1"/>
    <col min="3" max="9" width="9.140625" style="1"/>
    <col min="10" max="10" width="10.5703125" style="1" customWidth="1"/>
    <col min="11" max="16384" width="9.140625" style="1"/>
  </cols>
  <sheetData>
    <row r="2" spans="2:10" ht="30" customHeight="1" thickBot="1" x14ac:dyDescent="0.3">
      <c r="B2" s="200" t="s">
        <v>50</v>
      </c>
      <c r="C2" s="200"/>
      <c r="D2" s="200"/>
      <c r="E2" s="200"/>
      <c r="F2" s="200"/>
      <c r="G2" s="200"/>
      <c r="H2" s="200"/>
      <c r="I2" s="200"/>
      <c r="J2" s="200"/>
    </row>
    <row r="3" spans="2:10" ht="30" customHeight="1" thickBot="1" x14ac:dyDescent="0.3">
      <c r="B3" s="201"/>
      <c r="C3" s="201" t="s">
        <v>51</v>
      </c>
      <c r="D3" s="203"/>
      <c r="E3" s="206" t="s">
        <v>53</v>
      </c>
      <c r="F3" s="207"/>
      <c r="G3" s="207"/>
      <c r="H3" s="207"/>
      <c r="I3" s="207"/>
      <c r="J3" s="208" t="s">
        <v>54</v>
      </c>
    </row>
    <row r="4" spans="2:10" ht="39" customHeight="1" thickBot="1" x14ac:dyDescent="0.3">
      <c r="B4" s="202"/>
      <c r="C4" s="204"/>
      <c r="D4" s="205"/>
      <c r="E4" s="206" t="s">
        <v>9</v>
      </c>
      <c r="F4" s="207"/>
      <c r="G4" s="206" t="s">
        <v>10</v>
      </c>
      <c r="H4" s="207"/>
      <c r="I4" s="2" t="s">
        <v>52</v>
      </c>
      <c r="J4" s="209"/>
    </row>
    <row r="5" spans="2:10" ht="24.95" customHeight="1" thickBot="1" x14ac:dyDescent="0.3">
      <c r="B5" s="3" t="s">
        <v>44</v>
      </c>
      <c r="C5" s="210">
        <v>144917098.58000001</v>
      </c>
      <c r="D5" s="211"/>
      <c r="E5" s="212">
        <v>14617032.460000001</v>
      </c>
      <c r="F5" s="213"/>
      <c r="G5" s="212">
        <v>14229212.08</v>
      </c>
      <c r="H5" s="213"/>
      <c r="I5" s="8">
        <f>IF(G5&lt;1,"",G5/E5)</f>
        <v>0.97346791278863998</v>
      </c>
      <c r="J5" s="8">
        <f>IF(G5&lt;1,"",IF(C5&lt;1,"",(G5/C5)))</f>
        <v>9.8188634877649769E-2</v>
      </c>
    </row>
    <row r="6" spans="2:10" ht="24.95" customHeight="1" thickBot="1" x14ac:dyDescent="0.3">
      <c r="B6" s="4" t="s">
        <v>45</v>
      </c>
      <c r="C6" s="214">
        <v>0</v>
      </c>
      <c r="D6" s="215"/>
      <c r="E6" s="214">
        <v>479509000.16000003</v>
      </c>
      <c r="F6" s="214"/>
      <c r="G6" s="214">
        <v>63759589.079999998</v>
      </c>
      <c r="H6" s="214"/>
      <c r="I6" s="8">
        <f t="shared" ref="I6:I31" si="0">IF(G6&lt;1,"",G6/E6)</f>
        <v>0.13296849289319915</v>
      </c>
      <c r="J6" s="8" t="str">
        <f t="shared" ref="J6:J31" si="1">IF(G6&lt;1,"",IF(C6&lt;1,"",(G6/C6)))</f>
        <v/>
      </c>
    </row>
    <row r="7" spans="2:10" ht="24.95" customHeight="1" thickBot="1" x14ac:dyDescent="0.3">
      <c r="B7" s="5" t="s">
        <v>46</v>
      </c>
      <c r="C7" s="214">
        <v>0</v>
      </c>
      <c r="D7" s="215"/>
      <c r="E7" s="214">
        <v>310880963.36000001</v>
      </c>
      <c r="F7" s="214"/>
      <c r="G7" s="214">
        <v>32375686.219999999</v>
      </c>
      <c r="H7" s="214"/>
      <c r="I7" s="8">
        <f t="shared" si="0"/>
        <v>0.1041417456703805</v>
      </c>
      <c r="J7" s="8" t="str">
        <f t="shared" si="1"/>
        <v/>
      </c>
    </row>
    <row r="8" spans="2:10" ht="24.95" customHeight="1" thickBot="1" x14ac:dyDescent="0.3">
      <c r="B8" s="6" t="s">
        <v>21</v>
      </c>
      <c r="C8" s="212">
        <v>1878842.85</v>
      </c>
      <c r="D8" s="212"/>
      <c r="E8" s="212">
        <v>846075.18</v>
      </c>
      <c r="F8" s="212"/>
      <c r="G8" s="212">
        <v>836395.67</v>
      </c>
      <c r="H8" s="212"/>
      <c r="I8" s="8">
        <f t="shared" si="0"/>
        <v>0.98855951547946364</v>
      </c>
      <c r="J8" s="8">
        <f t="shared" si="1"/>
        <v>0.4451653154493469</v>
      </c>
    </row>
    <row r="9" spans="2:10" ht="24.95" customHeight="1" thickBot="1" x14ac:dyDescent="0.3">
      <c r="B9" s="6" t="s">
        <v>22</v>
      </c>
      <c r="C9" s="212">
        <v>1127302.29</v>
      </c>
      <c r="D9" s="212"/>
      <c r="E9" s="212">
        <v>289743.17</v>
      </c>
      <c r="F9" s="212"/>
      <c r="G9" s="212">
        <v>251117.57</v>
      </c>
      <c r="H9" s="212"/>
      <c r="I9" s="8">
        <f t="shared" si="0"/>
        <v>0.86669021395741619</v>
      </c>
      <c r="J9" s="8">
        <f t="shared" si="1"/>
        <v>0.22275974441602528</v>
      </c>
    </row>
    <row r="10" spans="2:10" ht="24.95" customHeight="1" thickBot="1" x14ac:dyDescent="0.3">
      <c r="B10" s="6" t="s">
        <v>23</v>
      </c>
      <c r="C10" s="216">
        <v>11689244.91</v>
      </c>
      <c r="D10" s="217"/>
      <c r="E10" s="218">
        <v>790300.52</v>
      </c>
      <c r="F10" s="219"/>
      <c r="G10" s="212">
        <v>783855.56</v>
      </c>
      <c r="H10" s="212"/>
      <c r="I10" s="8">
        <f t="shared" si="0"/>
        <v>0.99184492501662536</v>
      </c>
      <c r="J10" s="8">
        <f t="shared" si="1"/>
        <v>6.70578438586244E-2</v>
      </c>
    </row>
    <row r="11" spans="2:10" ht="24.95" customHeight="1" thickBot="1" x14ac:dyDescent="0.3">
      <c r="B11" s="6" t="s">
        <v>24</v>
      </c>
      <c r="C11" s="212">
        <v>7704525.8799999999</v>
      </c>
      <c r="D11" s="212"/>
      <c r="E11" s="212">
        <v>585488.88</v>
      </c>
      <c r="F11" s="212"/>
      <c r="G11" s="212">
        <f>E11</f>
        <v>585488.88</v>
      </c>
      <c r="H11" s="212"/>
      <c r="I11" s="8">
        <f t="shared" si="0"/>
        <v>1</v>
      </c>
      <c r="J11" s="8">
        <f t="shared" si="1"/>
        <v>7.5992850062306494E-2</v>
      </c>
    </row>
    <row r="12" spans="2:10" ht="24.95" customHeight="1" thickBot="1" x14ac:dyDescent="0.3">
      <c r="B12" s="6" t="s">
        <v>25</v>
      </c>
      <c r="C12" s="220">
        <v>2354479.2799999998</v>
      </c>
      <c r="D12" s="220"/>
      <c r="E12" s="220">
        <f>422839.19+8348.84</f>
        <v>431188.03</v>
      </c>
      <c r="F12" s="220"/>
      <c r="G12" s="220">
        <v>422839.19</v>
      </c>
      <c r="H12" s="220"/>
      <c r="I12" s="8">
        <f t="shared" si="0"/>
        <v>0.98063758866404516</v>
      </c>
      <c r="J12" s="8">
        <f t="shared" si="1"/>
        <v>0.17958925932871239</v>
      </c>
    </row>
    <row r="13" spans="2:10" ht="24.95" customHeight="1" thickBot="1" x14ac:dyDescent="0.3">
      <c r="B13" s="6" t="s">
        <v>26</v>
      </c>
      <c r="C13" s="212">
        <v>2641031.54</v>
      </c>
      <c r="D13" s="212"/>
      <c r="E13" s="212">
        <v>3785592.1</v>
      </c>
      <c r="F13" s="212"/>
      <c r="G13" s="212">
        <v>1642441.03</v>
      </c>
      <c r="H13" s="212"/>
      <c r="I13" s="8">
        <f t="shared" si="0"/>
        <v>0.43386635078829544</v>
      </c>
      <c r="J13" s="8">
        <f t="shared" si="1"/>
        <v>0.62189375822448523</v>
      </c>
    </row>
    <row r="14" spans="2:10" ht="24.95" customHeight="1" thickBot="1" x14ac:dyDescent="0.3">
      <c r="B14" s="6" t="s">
        <v>27</v>
      </c>
      <c r="C14" s="212">
        <v>12367240.93</v>
      </c>
      <c r="D14" s="212"/>
      <c r="E14" s="212">
        <v>1405902.03</v>
      </c>
      <c r="F14" s="212"/>
      <c r="G14" s="212">
        <v>836290.12</v>
      </c>
      <c r="H14" s="212"/>
      <c r="I14" s="8">
        <f t="shared" si="0"/>
        <v>0.59484238741727968</v>
      </c>
      <c r="J14" s="8">
        <f t="shared" si="1"/>
        <v>6.7621397911910824E-2</v>
      </c>
    </row>
    <row r="15" spans="2:10" ht="24.95" customHeight="1" thickBot="1" x14ac:dyDescent="0.3">
      <c r="B15" s="6" t="s">
        <v>28</v>
      </c>
      <c r="C15" s="212">
        <v>7646158.2699999996</v>
      </c>
      <c r="D15" s="212"/>
      <c r="E15" s="212">
        <v>616332.4</v>
      </c>
      <c r="F15" s="212"/>
      <c r="G15" s="212">
        <v>616332.4</v>
      </c>
      <c r="H15" s="212"/>
      <c r="I15" s="8">
        <f t="shared" si="0"/>
        <v>1</v>
      </c>
      <c r="J15" s="8">
        <f t="shared" si="1"/>
        <v>8.0606806481917107E-2</v>
      </c>
    </row>
    <row r="16" spans="2:10" ht="24.95" customHeight="1" thickBot="1" x14ac:dyDescent="0.3">
      <c r="B16" s="6" t="s">
        <v>29</v>
      </c>
      <c r="C16" s="212">
        <v>1061.085</v>
      </c>
      <c r="D16" s="212"/>
      <c r="E16" s="212">
        <v>1112625.8799999999</v>
      </c>
      <c r="F16" s="212"/>
      <c r="G16" s="212">
        <v>358228.54</v>
      </c>
      <c r="H16" s="212"/>
      <c r="I16" s="8">
        <f t="shared" si="0"/>
        <v>0.32196675130368174</v>
      </c>
      <c r="J16" s="8">
        <f t="shared" si="1"/>
        <v>337.60588454270862</v>
      </c>
    </row>
    <row r="17" spans="2:13" ht="24.95" customHeight="1" thickBot="1" x14ac:dyDescent="0.3">
      <c r="B17" s="6" t="s">
        <v>30</v>
      </c>
      <c r="C17" s="212">
        <v>1499962.87</v>
      </c>
      <c r="D17" s="212"/>
      <c r="E17" s="212">
        <v>431554.51</v>
      </c>
      <c r="F17" s="212"/>
      <c r="G17" s="212">
        <v>286740.31</v>
      </c>
      <c r="H17" s="212"/>
      <c r="I17" s="8">
        <f t="shared" si="0"/>
        <v>0.66443590173579692</v>
      </c>
      <c r="J17" s="8">
        <f t="shared" si="1"/>
        <v>0.19116493863611436</v>
      </c>
    </row>
    <row r="18" spans="2:13" ht="24.95" customHeight="1" thickBot="1" x14ac:dyDescent="0.3">
      <c r="B18" s="6" t="s">
        <v>31</v>
      </c>
      <c r="C18" s="221">
        <v>4548017.63</v>
      </c>
      <c r="D18" s="222"/>
      <c r="E18" s="219">
        <v>16752685.51</v>
      </c>
      <c r="F18" s="212"/>
      <c r="G18" s="212">
        <v>1310938.03</v>
      </c>
      <c r="H18" s="212"/>
      <c r="I18" s="8">
        <f t="shared" si="0"/>
        <v>7.8252410887644008E-2</v>
      </c>
      <c r="J18" s="8">
        <f t="shared" si="1"/>
        <v>0.28824383207151288</v>
      </c>
    </row>
    <row r="19" spans="2:13" ht="24.95" customHeight="1" thickBot="1" x14ac:dyDescent="0.3">
      <c r="B19" s="6" t="s">
        <v>32</v>
      </c>
      <c r="C19" s="223">
        <v>5049736.92</v>
      </c>
      <c r="D19" s="223"/>
      <c r="E19" s="215">
        <v>570912.91</v>
      </c>
      <c r="F19" s="224"/>
      <c r="G19" s="215">
        <v>570117.91</v>
      </c>
      <c r="H19" s="224"/>
      <c r="I19" s="8">
        <f t="shared" si="0"/>
        <v>0.99860749339159283</v>
      </c>
      <c r="J19" s="8">
        <f t="shared" si="1"/>
        <v>0.11290051720159712</v>
      </c>
    </row>
    <row r="20" spans="2:13" ht="24.95" customHeight="1" thickBot="1" x14ac:dyDescent="0.3">
      <c r="B20" s="6" t="s">
        <v>33</v>
      </c>
      <c r="C20" s="220">
        <v>714698.18</v>
      </c>
      <c r="D20" s="220"/>
      <c r="E20" s="220">
        <v>61474.97</v>
      </c>
      <c r="F20" s="220"/>
      <c r="G20" s="220">
        <v>27866.17</v>
      </c>
      <c r="H20" s="220"/>
      <c r="I20" s="8">
        <f t="shared" si="0"/>
        <v>0.45329294182656776</v>
      </c>
      <c r="J20" s="8">
        <f t="shared" si="1"/>
        <v>3.8990123075449828E-2</v>
      </c>
    </row>
    <row r="21" spans="2:13" ht="24.95" customHeight="1" thickBot="1" x14ac:dyDescent="0.3">
      <c r="B21" s="6" t="s">
        <v>34</v>
      </c>
      <c r="C21" s="225">
        <v>12621238.859999999</v>
      </c>
      <c r="D21" s="226"/>
      <c r="E21" s="227">
        <v>960277.24</v>
      </c>
      <c r="F21" s="228"/>
      <c r="G21" s="227">
        <v>960277.24</v>
      </c>
      <c r="H21" s="228"/>
      <c r="I21" s="8">
        <f t="shared" si="0"/>
        <v>1</v>
      </c>
      <c r="J21" s="8">
        <f t="shared" si="1"/>
        <v>7.6084229975503376E-2</v>
      </c>
    </row>
    <row r="22" spans="2:13" ht="24.95" customHeight="1" thickBot="1" x14ac:dyDescent="0.3">
      <c r="B22" s="6" t="s">
        <v>35</v>
      </c>
      <c r="C22" s="220">
        <v>4607312.1100000003</v>
      </c>
      <c r="D22" s="220"/>
      <c r="E22" s="220">
        <v>58233891.710000001</v>
      </c>
      <c r="F22" s="220"/>
      <c r="G22" s="220">
        <v>2743133.57</v>
      </c>
      <c r="H22" s="220"/>
      <c r="I22" s="8">
        <f t="shared" si="0"/>
        <v>4.7105448209791297E-2</v>
      </c>
      <c r="J22" s="8">
        <f t="shared" si="1"/>
        <v>0.59538696413601544</v>
      </c>
    </row>
    <row r="23" spans="2:13" ht="24.95" customHeight="1" thickBot="1" x14ac:dyDescent="0.3">
      <c r="B23" s="6" t="s">
        <v>36</v>
      </c>
      <c r="C23" s="214"/>
      <c r="D23" s="215"/>
      <c r="E23" s="220"/>
      <c r="F23" s="220"/>
      <c r="G23" s="220"/>
      <c r="H23" s="220"/>
      <c r="I23" s="8" t="str">
        <f t="shared" si="0"/>
        <v/>
      </c>
      <c r="J23" s="8" t="str">
        <f t="shared" si="1"/>
        <v/>
      </c>
    </row>
    <row r="24" spans="2:13" ht="24.95" customHeight="1" thickBot="1" x14ac:dyDescent="0.3">
      <c r="B24" s="6" t="s">
        <v>37</v>
      </c>
      <c r="C24" s="220">
        <v>7437393.4299999997</v>
      </c>
      <c r="D24" s="220"/>
      <c r="E24" s="220">
        <v>6409833.2999999998</v>
      </c>
      <c r="F24" s="220"/>
      <c r="G24" s="220">
        <v>3006246.09</v>
      </c>
      <c r="H24" s="220"/>
      <c r="I24" s="8">
        <f t="shared" si="0"/>
        <v>0.46900534683171868</v>
      </c>
      <c r="J24" s="8">
        <f t="shared" si="1"/>
        <v>0.40420694673402535</v>
      </c>
    </row>
    <row r="25" spans="2:13" ht="24.95" customHeight="1" thickBot="1" x14ac:dyDescent="0.3">
      <c r="B25" s="7" t="s">
        <v>38</v>
      </c>
      <c r="C25" s="214">
        <v>0</v>
      </c>
      <c r="D25" s="215"/>
      <c r="E25" s="229">
        <v>49563166.140000001</v>
      </c>
      <c r="F25" s="229"/>
      <c r="G25" s="229">
        <v>4464459.34</v>
      </c>
      <c r="H25" s="229"/>
      <c r="I25" s="8">
        <f t="shared" si="0"/>
        <v>9.0076153072814968E-2</v>
      </c>
      <c r="J25" s="8" t="str">
        <f t="shared" si="1"/>
        <v/>
      </c>
    </row>
    <row r="26" spans="2:13" ht="24.95" customHeight="1" thickBot="1" x14ac:dyDescent="0.3">
      <c r="B26" s="7" t="s">
        <v>39</v>
      </c>
      <c r="C26" s="230">
        <v>0</v>
      </c>
      <c r="D26" s="230"/>
      <c r="E26" s="231">
        <v>30102356.960000001</v>
      </c>
      <c r="F26" s="231"/>
      <c r="G26" s="231">
        <v>2705587.6</v>
      </c>
      <c r="H26" s="231"/>
      <c r="I26" s="8">
        <f t="shared" si="0"/>
        <v>8.9879593268898633E-2</v>
      </c>
      <c r="J26" s="8" t="str">
        <f t="shared" si="1"/>
        <v/>
      </c>
    </row>
    <row r="27" spans="2:13" ht="24.95" customHeight="1" thickBot="1" x14ac:dyDescent="0.3">
      <c r="B27" s="7" t="s">
        <v>40</v>
      </c>
      <c r="C27" s="214">
        <v>0</v>
      </c>
      <c r="D27" s="215"/>
      <c r="E27" s="232">
        <v>55294777.960000001</v>
      </c>
      <c r="F27" s="232"/>
      <c r="G27" s="232">
        <v>5366877.28</v>
      </c>
      <c r="H27" s="232"/>
      <c r="I27" s="8">
        <f t="shared" si="0"/>
        <v>9.7059387486506873E-2</v>
      </c>
      <c r="J27" s="8" t="str">
        <f t="shared" si="1"/>
        <v/>
      </c>
    </row>
    <row r="28" spans="2:13" ht="24.95" customHeight="1" thickBot="1" x14ac:dyDescent="0.3">
      <c r="B28" s="7" t="s">
        <v>41</v>
      </c>
      <c r="C28" s="214">
        <v>0</v>
      </c>
      <c r="D28" s="215"/>
      <c r="E28" s="233">
        <v>42856764.060000002</v>
      </c>
      <c r="F28" s="233"/>
      <c r="G28" s="233">
        <v>4713099.5</v>
      </c>
      <c r="H28" s="233"/>
      <c r="I28" s="8">
        <f t="shared" si="0"/>
        <v>0.10997329367662015</v>
      </c>
      <c r="J28" s="8" t="str">
        <f t="shared" si="1"/>
        <v/>
      </c>
    </row>
    <row r="29" spans="2:13" ht="24.95" customHeight="1" thickBot="1" x14ac:dyDescent="0.3">
      <c r="B29" s="7" t="s">
        <v>42</v>
      </c>
      <c r="C29" s="214">
        <v>0</v>
      </c>
      <c r="D29" s="215"/>
      <c r="E29" s="235">
        <v>53249971.649999999</v>
      </c>
      <c r="F29" s="235"/>
      <c r="G29" s="236">
        <v>6876161.2699999996</v>
      </c>
      <c r="H29" s="236"/>
      <c r="I29" s="8">
        <f t="shared" si="0"/>
        <v>0.12912985785599004</v>
      </c>
      <c r="J29" s="8" t="str">
        <f t="shared" si="1"/>
        <v/>
      </c>
    </row>
    <row r="30" spans="2:13" ht="24.95" customHeight="1" thickBot="1" x14ac:dyDescent="0.3">
      <c r="B30" s="7" t="s">
        <v>47</v>
      </c>
      <c r="C30" s="214">
        <v>0</v>
      </c>
      <c r="D30" s="215"/>
      <c r="E30" s="237">
        <v>42733570.409999996</v>
      </c>
      <c r="F30" s="238"/>
      <c r="G30" s="239">
        <v>3900090.65</v>
      </c>
      <c r="H30" s="240"/>
      <c r="I30" s="8">
        <f t="shared" si="0"/>
        <v>9.1265265517981323E-2</v>
      </c>
      <c r="J30" s="8" t="str">
        <f t="shared" si="1"/>
        <v/>
      </c>
      <c r="M30" s="71"/>
    </row>
    <row r="31" spans="2:13" ht="24.95" customHeight="1" thickBot="1" x14ac:dyDescent="0.3">
      <c r="B31" s="7" t="s">
        <v>5</v>
      </c>
      <c r="C31" s="234">
        <f>SUM(C5:D30)</f>
        <v>228805345.61500001</v>
      </c>
      <c r="D31" s="234"/>
      <c r="E31" s="234">
        <f t="shared" ref="E31" si="2">SUM(E5:F30)</f>
        <v>1172091481.5</v>
      </c>
      <c r="F31" s="234"/>
      <c r="G31" s="234">
        <f t="shared" ref="G31" si="3">SUM(G5:H30)</f>
        <v>153629071.30000001</v>
      </c>
      <c r="H31" s="234"/>
      <c r="I31" s="8">
        <f t="shared" si="0"/>
        <v>0.13107259435363453</v>
      </c>
      <c r="J31" s="8">
        <f t="shared" si="1"/>
        <v>0.67144004388124923</v>
      </c>
    </row>
  </sheetData>
  <mergeCells count="88"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C5:D5"/>
    <mergeCell ref="E5:F5"/>
    <mergeCell ref="G5:H5"/>
    <mergeCell ref="C6:D6"/>
    <mergeCell ref="E6:F6"/>
    <mergeCell ref="G6:H6"/>
    <mergeCell ref="B2:J2"/>
    <mergeCell ref="B3:B4"/>
    <mergeCell ref="C3:D4"/>
    <mergeCell ref="E3:I3"/>
    <mergeCell ref="J3:J4"/>
    <mergeCell ref="E4:F4"/>
    <mergeCell ref="G4:H4"/>
  </mergeCells>
  <pageMargins left="0" right="0" top="0" bottom="0" header="0" footer="0"/>
  <pageSetup paperSize="9" scale="9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opLeftCell="A22" workbookViewId="0">
      <selection activeCell="I27" sqref="I27:J27"/>
    </sheetView>
  </sheetViews>
  <sheetFormatPr defaultRowHeight="15" x14ac:dyDescent="0.25"/>
  <cols>
    <col min="1" max="1" width="3.140625" style="1" customWidth="1"/>
    <col min="2" max="2" width="21.140625" style="1" customWidth="1"/>
    <col min="3" max="3" width="7.42578125" style="1" customWidth="1"/>
    <col min="4" max="5" width="6.85546875" style="1" customWidth="1"/>
    <col min="6" max="6" width="7" style="1" customWidth="1"/>
    <col min="7" max="7" width="8.28515625" style="1" customWidth="1"/>
    <col min="8" max="8" width="11.5703125" style="1" customWidth="1"/>
    <col min="9" max="9" width="6.42578125" style="1" customWidth="1"/>
    <col min="10" max="10" width="5.85546875" style="1" customWidth="1"/>
    <col min="11" max="16384" width="9.140625" style="1"/>
  </cols>
  <sheetData>
    <row r="1" spans="2:10" ht="15.75" thickBot="1" x14ac:dyDescent="0.3"/>
    <row r="2" spans="2:10" ht="30" customHeight="1" thickBot="1" x14ac:dyDescent="0.3">
      <c r="B2" s="39" t="s">
        <v>11</v>
      </c>
      <c r="C2" s="265" t="s">
        <v>12</v>
      </c>
      <c r="D2" s="266"/>
      <c r="E2" s="265" t="s">
        <v>13</v>
      </c>
      <c r="F2" s="266"/>
      <c r="G2" s="265" t="s">
        <v>14</v>
      </c>
      <c r="H2" s="266"/>
      <c r="I2" s="265" t="s">
        <v>5</v>
      </c>
      <c r="J2" s="266"/>
    </row>
    <row r="3" spans="2:10" ht="24.95" customHeight="1" thickBot="1" x14ac:dyDescent="0.3">
      <c r="B3" s="4" t="s">
        <v>45</v>
      </c>
      <c r="C3" s="267">
        <v>6291</v>
      </c>
      <c r="D3" s="268"/>
      <c r="E3" s="267">
        <v>911</v>
      </c>
      <c r="F3" s="268"/>
      <c r="G3" s="267">
        <v>1435</v>
      </c>
      <c r="H3" s="268"/>
      <c r="I3" s="263">
        <f t="shared" ref="I3:I4" si="0">SUM(C3:H3)</f>
        <v>8637</v>
      </c>
      <c r="J3" s="264"/>
    </row>
    <row r="4" spans="2:10" ht="24.95" customHeight="1" thickBot="1" x14ac:dyDescent="0.3">
      <c r="B4" s="5" t="s">
        <v>46</v>
      </c>
      <c r="C4" s="267">
        <v>5987</v>
      </c>
      <c r="D4" s="268"/>
      <c r="E4" s="267">
        <v>2372</v>
      </c>
      <c r="F4" s="268"/>
      <c r="G4" s="267">
        <v>976</v>
      </c>
      <c r="H4" s="268"/>
      <c r="I4" s="263">
        <f t="shared" si="0"/>
        <v>9335</v>
      </c>
      <c r="J4" s="264"/>
    </row>
    <row r="5" spans="2:10" ht="24.95" customHeight="1" thickBot="1" x14ac:dyDescent="0.3">
      <c r="B5" s="6" t="s">
        <v>21</v>
      </c>
      <c r="C5" s="246">
        <v>248</v>
      </c>
      <c r="D5" s="244"/>
      <c r="E5" s="247">
        <v>183</v>
      </c>
      <c r="F5" s="244"/>
      <c r="G5" s="247">
        <v>63</v>
      </c>
      <c r="H5" s="244"/>
      <c r="I5" s="263">
        <f>SUM(C5:H5)</f>
        <v>494</v>
      </c>
      <c r="J5" s="264"/>
    </row>
    <row r="6" spans="2:10" ht="24.95" customHeight="1" thickBot="1" x14ac:dyDescent="0.3">
      <c r="B6" s="6" t="s">
        <v>22</v>
      </c>
      <c r="C6" s="246">
        <v>59</v>
      </c>
      <c r="D6" s="244"/>
      <c r="E6" s="247">
        <v>128</v>
      </c>
      <c r="F6" s="244"/>
      <c r="G6" s="247">
        <v>12</v>
      </c>
      <c r="H6" s="244"/>
      <c r="I6" s="263">
        <f t="shared" ref="I6:I27" si="1">SUM(C6:H6)</f>
        <v>199</v>
      </c>
      <c r="J6" s="264"/>
    </row>
    <row r="7" spans="2:10" ht="24.95" customHeight="1" thickBot="1" x14ac:dyDescent="0.3">
      <c r="B7" s="6" t="s">
        <v>23</v>
      </c>
      <c r="C7" s="241">
        <v>0</v>
      </c>
      <c r="D7" s="242"/>
      <c r="E7" s="241">
        <v>0</v>
      </c>
      <c r="F7" s="242"/>
      <c r="G7" s="241">
        <v>0</v>
      </c>
      <c r="H7" s="242"/>
      <c r="I7" s="263">
        <f t="shared" si="1"/>
        <v>0</v>
      </c>
      <c r="J7" s="264"/>
    </row>
    <row r="8" spans="2:10" ht="24.95" customHeight="1" thickBot="1" x14ac:dyDescent="0.3">
      <c r="B8" s="6" t="s">
        <v>24</v>
      </c>
      <c r="C8" s="241">
        <v>0</v>
      </c>
      <c r="D8" s="242"/>
      <c r="E8" s="241">
        <v>0</v>
      </c>
      <c r="F8" s="242"/>
      <c r="G8" s="241">
        <v>0</v>
      </c>
      <c r="H8" s="242"/>
      <c r="I8" s="263">
        <f t="shared" si="1"/>
        <v>0</v>
      </c>
      <c r="J8" s="264"/>
    </row>
    <row r="9" spans="2:10" ht="24.95" customHeight="1" thickBot="1" x14ac:dyDescent="0.3">
      <c r="B9" s="6" t="s">
        <v>25</v>
      </c>
      <c r="C9" s="243">
        <v>154</v>
      </c>
      <c r="D9" s="244"/>
      <c r="E9" s="245">
        <v>315</v>
      </c>
      <c r="F9" s="244"/>
      <c r="G9" s="245">
        <v>16</v>
      </c>
      <c r="H9" s="244"/>
      <c r="I9" s="263">
        <f t="shared" si="1"/>
        <v>485</v>
      </c>
      <c r="J9" s="264"/>
    </row>
    <row r="10" spans="2:10" ht="24.95" customHeight="1" thickBot="1" x14ac:dyDescent="0.3">
      <c r="B10" s="6" t="s">
        <v>26</v>
      </c>
      <c r="C10" s="248">
        <v>358</v>
      </c>
      <c r="D10" s="249"/>
      <c r="E10" s="247">
        <v>208</v>
      </c>
      <c r="F10" s="244"/>
      <c r="G10" s="247">
        <v>30</v>
      </c>
      <c r="H10" s="244"/>
      <c r="I10" s="263">
        <f t="shared" si="1"/>
        <v>596</v>
      </c>
      <c r="J10" s="264"/>
    </row>
    <row r="11" spans="2:10" ht="24.95" customHeight="1" thickBot="1" x14ac:dyDescent="0.3">
      <c r="B11" s="6" t="s">
        <v>27</v>
      </c>
      <c r="C11" s="241">
        <v>0</v>
      </c>
      <c r="D11" s="242"/>
      <c r="E11" s="241">
        <v>0</v>
      </c>
      <c r="F11" s="242"/>
      <c r="G11" s="241">
        <v>0</v>
      </c>
      <c r="H11" s="242"/>
      <c r="I11" s="263">
        <f t="shared" si="1"/>
        <v>0</v>
      </c>
      <c r="J11" s="264"/>
    </row>
    <row r="12" spans="2:10" ht="24.95" customHeight="1" thickBot="1" x14ac:dyDescent="0.3">
      <c r="B12" s="6" t="s">
        <v>28</v>
      </c>
      <c r="C12" s="241">
        <v>0</v>
      </c>
      <c r="D12" s="242"/>
      <c r="E12" s="241">
        <v>0</v>
      </c>
      <c r="F12" s="242"/>
      <c r="G12" s="241">
        <v>0</v>
      </c>
      <c r="H12" s="242"/>
      <c r="I12" s="263">
        <f t="shared" si="1"/>
        <v>0</v>
      </c>
      <c r="J12" s="264"/>
    </row>
    <row r="13" spans="2:10" ht="24.95" customHeight="1" thickBot="1" x14ac:dyDescent="0.3">
      <c r="B13" s="6" t="s">
        <v>29</v>
      </c>
      <c r="C13" s="246">
        <v>174</v>
      </c>
      <c r="D13" s="244"/>
      <c r="E13" s="247">
        <v>117</v>
      </c>
      <c r="F13" s="244"/>
      <c r="G13" s="247">
        <v>11</v>
      </c>
      <c r="H13" s="244"/>
      <c r="I13" s="263">
        <f t="shared" si="1"/>
        <v>302</v>
      </c>
      <c r="J13" s="264"/>
    </row>
    <row r="14" spans="2:10" ht="24.95" customHeight="1" thickBot="1" x14ac:dyDescent="0.3">
      <c r="B14" s="6" t="s">
        <v>30</v>
      </c>
      <c r="C14" s="246">
        <v>99</v>
      </c>
      <c r="D14" s="244"/>
      <c r="E14" s="247">
        <v>151</v>
      </c>
      <c r="F14" s="244"/>
      <c r="G14" s="247">
        <v>15</v>
      </c>
      <c r="H14" s="244"/>
      <c r="I14" s="263">
        <f t="shared" si="1"/>
        <v>265</v>
      </c>
      <c r="J14" s="264"/>
    </row>
    <row r="15" spans="2:10" ht="24.95" customHeight="1" thickBot="1" x14ac:dyDescent="0.3">
      <c r="B15" s="6" t="s">
        <v>31</v>
      </c>
      <c r="C15" s="246">
        <v>399</v>
      </c>
      <c r="D15" s="244"/>
      <c r="E15" s="247">
        <v>448</v>
      </c>
      <c r="F15" s="244"/>
      <c r="G15" s="247">
        <v>109</v>
      </c>
      <c r="H15" s="244"/>
      <c r="I15" s="263">
        <f t="shared" si="1"/>
        <v>956</v>
      </c>
      <c r="J15" s="264"/>
    </row>
    <row r="16" spans="2:10" ht="24.95" customHeight="1" thickBot="1" x14ac:dyDescent="0.3">
      <c r="B16" s="6" t="s">
        <v>32</v>
      </c>
      <c r="C16" s="241">
        <v>0</v>
      </c>
      <c r="D16" s="242"/>
      <c r="E16" s="241">
        <v>0</v>
      </c>
      <c r="F16" s="242"/>
      <c r="G16" s="241">
        <v>0</v>
      </c>
      <c r="H16" s="242"/>
      <c r="I16" s="263">
        <f t="shared" si="1"/>
        <v>0</v>
      </c>
      <c r="J16" s="264"/>
    </row>
    <row r="17" spans="2:10" ht="24.95" customHeight="1" thickBot="1" x14ac:dyDescent="0.3">
      <c r="B17" s="6" t="s">
        <v>33</v>
      </c>
      <c r="C17" s="250">
        <v>21</v>
      </c>
      <c r="D17" s="244"/>
      <c r="E17" s="245">
        <v>36</v>
      </c>
      <c r="F17" s="244"/>
      <c r="G17" s="245">
        <v>6</v>
      </c>
      <c r="H17" s="244"/>
      <c r="I17" s="263">
        <f t="shared" si="1"/>
        <v>63</v>
      </c>
      <c r="J17" s="264"/>
    </row>
    <row r="18" spans="2:10" ht="24.95" customHeight="1" thickBot="1" x14ac:dyDescent="0.3">
      <c r="B18" s="6" t="s">
        <v>34</v>
      </c>
      <c r="C18" s="241">
        <v>0</v>
      </c>
      <c r="D18" s="242"/>
      <c r="E18" s="241">
        <v>0</v>
      </c>
      <c r="F18" s="242"/>
      <c r="G18" s="241">
        <v>0</v>
      </c>
      <c r="H18" s="242"/>
      <c r="I18" s="263">
        <f t="shared" si="1"/>
        <v>0</v>
      </c>
      <c r="J18" s="264"/>
    </row>
    <row r="19" spans="2:10" ht="24.95" customHeight="1" thickBot="1" x14ac:dyDescent="0.3">
      <c r="B19" s="6" t="s">
        <v>35</v>
      </c>
      <c r="C19" s="250">
        <v>758</v>
      </c>
      <c r="D19" s="244"/>
      <c r="E19" s="245">
        <v>404</v>
      </c>
      <c r="F19" s="244"/>
      <c r="G19" s="245">
        <v>147</v>
      </c>
      <c r="H19" s="244"/>
      <c r="I19" s="263">
        <f t="shared" si="1"/>
        <v>1309</v>
      </c>
      <c r="J19" s="264"/>
    </row>
    <row r="20" spans="2:10" ht="24.95" customHeight="1" thickBot="1" x14ac:dyDescent="0.3">
      <c r="B20" s="6" t="s">
        <v>36</v>
      </c>
      <c r="C20" s="251"/>
      <c r="D20" s="252"/>
      <c r="E20" s="253"/>
      <c r="F20" s="252"/>
      <c r="G20" s="253"/>
      <c r="H20" s="252"/>
      <c r="I20" s="263">
        <f t="shared" si="1"/>
        <v>0</v>
      </c>
      <c r="J20" s="264"/>
    </row>
    <row r="21" spans="2:10" ht="24.95" customHeight="1" thickBot="1" x14ac:dyDescent="0.3">
      <c r="B21" s="6" t="s">
        <v>37</v>
      </c>
      <c r="C21" s="250">
        <v>598</v>
      </c>
      <c r="D21" s="244"/>
      <c r="E21" s="245">
        <v>683</v>
      </c>
      <c r="F21" s="244"/>
      <c r="G21" s="245">
        <v>91</v>
      </c>
      <c r="H21" s="244"/>
      <c r="I21" s="263">
        <f t="shared" si="1"/>
        <v>1372</v>
      </c>
      <c r="J21" s="264"/>
    </row>
    <row r="22" spans="2:10" ht="24.95" customHeight="1" thickBot="1" x14ac:dyDescent="0.3">
      <c r="B22" s="7" t="s">
        <v>38</v>
      </c>
      <c r="C22" s="256">
        <v>761</v>
      </c>
      <c r="D22" s="256"/>
      <c r="E22" s="257">
        <v>696</v>
      </c>
      <c r="F22" s="257"/>
      <c r="G22" s="257">
        <v>313</v>
      </c>
      <c r="H22" s="257"/>
      <c r="I22" s="263">
        <f t="shared" si="1"/>
        <v>1770</v>
      </c>
      <c r="J22" s="264"/>
    </row>
    <row r="23" spans="2:10" ht="24.95" customHeight="1" thickBot="1" x14ac:dyDescent="0.3">
      <c r="B23" s="7" t="s">
        <v>39</v>
      </c>
      <c r="C23" s="258">
        <v>674</v>
      </c>
      <c r="D23" s="258"/>
      <c r="E23" s="258">
        <v>578</v>
      </c>
      <c r="F23" s="258"/>
      <c r="G23" s="258">
        <v>136</v>
      </c>
      <c r="H23" s="258"/>
      <c r="I23" s="263">
        <f t="shared" si="1"/>
        <v>1388</v>
      </c>
      <c r="J23" s="264"/>
    </row>
    <row r="24" spans="2:10" ht="24.95" customHeight="1" thickBot="1" x14ac:dyDescent="0.3">
      <c r="B24" s="7" t="s">
        <v>40</v>
      </c>
      <c r="C24" s="254">
        <v>1401</v>
      </c>
      <c r="D24" s="254"/>
      <c r="E24" s="254">
        <v>996</v>
      </c>
      <c r="F24" s="254"/>
      <c r="G24" s="254">
        <v>247</v>
      </c>
      <c r="H24" s="254"/>
      <c r="I24" s="263">
        <f t="shared" si="1"/>
        <v>2644</v>
      </c>
      <c r="J24" s="264"/>
    </row>
    <row r="25" spans="2:10" ht="24.95" customHeight="1" thickBot="1" x14ac:dyDescent="0.3">
      <c r="B25" s="7" t="s">
        <v>41</v>
      </c>
      <c r="C25" s="255">
        <v>1770</v>
      </c>
      <c r="D25" s="255"/>
      <c r="E25" s="255">
        <v>633</v>
      </c>
      <c r="F25" s="255"/>
      <c r="G25" s="255">
        <v>193</v>
      </c>
      <c r="H25" s="255"/>
      <c r="I25" s="263">
        <f t="shared" si="1"/>
        <v>2596</v>
      </c>
      <c r="J25" s="264"/>
    </row>
    <row r="26" spans="2:10" ht="24.95" customHeight="1" thickBot="1" x14ac:dyDescent="0.3">
      <c r="B26" s="7" t="s">
        <v>42</v>
      </c>
      <c r="C26" s="261">
        <v>1071</v>
      </c>
      <c r="D26" s="261"/>
      <c r="E26" s="261">
        <v>1174</v>
      </c>
      <c r="F26" s="261"/>
      <c r="G26" s="261">
        <v>234</v>
      </c>
      <c r="H26" s="261"/>
      <c r="I26" s="263">
        <f t="shared" si="1"/>
        <v>2479</v>
      </c>
      <c r="J26" s="264"/>
    </row>
    <row r="27" spans="2:10" ht="24.95" customHeight="1" thickBot="1" x14ac:dyDescent="0.3">
      <c r="B27" s="7" t="s">
        <v>47</v>
      </c>
      <c r="C27" s="262">
        <v>602</v>
      </c>
      <c r="D27" s="262"/>
      <c r="E27" s="262">
        <v>305</v>
      </c>
      <c r="F27" s="262"/>
      <c r="G27" s="262">
        <v>202</v>
      </c>
      <c r="H27" s="262"/>
      <c r="I27" s="263">
        <f t="shared" si="1"/>
        <v>1109</v>
      </c>
      <c r="J27" s="264"/>
    </row>
    <row r="28" spans="2:10" ht="24.95" customHeight="1" thickBot="1" x14ac:dyDescent="0.3">
      <c r="B28" s="7" t="s">
        <v>5</v>
      </c>
      <c r="C28" s="259">
        <f>SUM(C3:C27)</f>
        <v>21425</v>
      </c>
      <c r="D28" s="260"/>
      <c r="E28" s="259">
        <f t="shared" ref="E28" si="2">SUM(E3:E27)</f>
        <v>10338</v>
      </c>
      <c r="F28" s="260"/>
      <c r="G28" s="259">
        <f t="shared" ref="G28" si="3">SUM(G3:G27)</f>
        <v>4236</v>
      </c>
      <c r="H28" s="260"/>
      <c r="I28" s="269">
        <f t="shared" ref="I28" si="4">SUM(C28:H28)</f>
        <v>35999</v>
      </c>
      <c r="J28" s="270"/>
    </row>
    <row r="31" spans="2:10" ht="30.75" customHeight="1" x14ac:dyDescent="0.25"/>
    <row r="33" ht="23.25" customHeight="1" x14ac:dyDescent="0.25"/>
  </sheetData>
  <mergeCells count="108">
    <mergeCell ref="I26:J26"/>
    <mergeCell ref="I27:J27"/>
    <mergeCell ref="I28:J28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8:J8"/>
    <mergeCell ref="I9:J9"/>
    <mergeCell ref="I10:J10"/>
    <mergeCell ref="I11:J11"/>
    <mergeCell ref="I12:J12"/>
    <mergeCell ref="I13:J13"/>
    <mergeCell ref="I5:J5"/>
    <mergeCell ref="I6:J6"/>
    <mergeCell ref="C7:D7"/>
    <mergeCell ref="E7:F7"/>
    <mergeCell ref="G7:H7"/>
    <mergeCell ref="I7:J7"/>
    <mergeCell ref="C2:D2"/>
    <mergeCell ref="E2:F2"/>
    <mergeCell ref="G2:H2"/>
    <mergeCell ref="C3:D3"/>
    <mergeCell ref="E3:F3"/>
    <mergeCell ref="G3:H3"/>
    <mergeCell ref="C4:D4"/>
    <mergeCell ref="E4:F4"/>
    <mergeCell ref="G4:H4"/>
    <mergeCell ref="I2:J2"/>
    <mergeCell ref="I3:J3"/>
    <mergeCell ref="I4:J4"/>
    <mergeCell ref="C28:D28"/>
    <mergeCell ref="E28:F28"/>
    <mergeCell ref="G28:H28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5:D5"/>
    <mergeCell ref="E5:F5"/>
    <mergeCell ref="G5:H5"/>
    <mergeCell ref="C6:D6"/>
    <mergeCell ref="E6:F6"/>
    <mergeCell ref="G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workbookViewId="0">
      <selection activeCell="E5" sqref="E5:F5"/>
    </sheetView>
  </sheetViews>
  <sheetFormatPr defaultRowHeight="15" x14ac:dyDescent="0.25"/>
  <cols>
    <col min="1" max="1" width="5" style="1" customWidth="1"/>
    <col min="2" max="2" width="22.28515625" style="1" bestFit="1" customWidth="1"/>
    <col min="3" max="3" width="15.140625" style="1" customWidth="1"/>
    <col min="4" max="16384" width="9.140625" style="1"/>
  </cols>
  <sheetData>
    <row r="1" spans="2:10" ht="15.75" thickBot="1" x14ac:dyDescent="0.3"/>
    <row r="2" spans="2:10" ht="22.5" customHeight="1" thickBot="1" x14ac:dyDescent="0.3">
      <c r="B2" s="265" t="s">
        <v>15</v>
      </c>
      <c r="C2" s="266"/>
      <c r="D2" s="266"/>
      <c r="E2" s="266"/>
      <c r="F2" s="266"/>
    </row>
    <row r="3" spans="2:10" ht="15.75" thickBot="1" x14ac:dyDescent="0.3">
      <c r="B3" s="70"/>
      <c r="C3" s="299" t="s">
        <v>48</v>
      </c>
      <c r="D3" s="266"/>
      <c r="E3" s="300" t="s">
        <v>49</v>
      </c>
      <c r="F3" s="266"/>
    </row>
    <row r="4" spans="2:10" ht="20.100000000000001" customHeight="1" thickBot="1" x14ac:dyDescent="0.3">
      <c r="B4" s="73" t="s">
        <v>45</v>
      </c>
      <c r="C4" s="297">
        <v>6364851.3899999997</v>
      </c>
      <c r="D4" s="297"/>
      <c r="E4" s="275">
        <v>1340.25</v>
      </c>
      <c r="F4" s="275"/>
    </row>
    <row r="5" spans="2:10" ht="20.100000000000001" customHeight="1" thickBot="1" x14ac:dyDescent="0.3">
      <c r="B5" s="73" t="s">
        <v>46</v>
      </c>
      <c r="C5" s="297">
        <v>15252042.560000001</v>
      </c>
      <c r="D5" s="297"/>
      <c r="E5" s="275">
        <v>0</v>
      </c>
      <c r="F5" s="275"/>
    </row>
    <row r="6" spans="2:10" ht="20.100000000000001" customHeight="1" thickBot="1" x14ac:dyDescent="0.3">
      <c r="B6" s="74" t="s">
        <v>21</v>
      </c>
      <c r="C6" s="297"/>
      <c r="D6" s="298"/>
      <c r="E6" s="275"/>
      <c r="F6" s="276"/>
    </row>
    <row r="7" spans="2:10" ht="20.100000000000001" customHeight="1" thickBot="1" x14ac:dyDescent="0.3">
      <c r="B7" s="74" t="s">
        <v>22</v>
      </c>
      <c r="C7" s="283"/>
      <c r="D7" s="276"/>
      <c r="E7" s="275"/>
      <c r="F7" s="276"/>
    </row>
    <row r="8" spans="2:10" ht="20.100000000000001" customHeight="1" thickBot="1" x14ac:dyDescent="0.3">
      <c r="B8" s="74" t="s">
        <v>23</v>
      </c>
      <c r="C8" s="283"/>
      <c r="D8" s="276"/>
      <c r="E8" s="275"/>
      <c r="F8" s="276"/>
    </row>
    <row r="9" spans="2:10" ht="20.100000000000001" customHeight="1" thickBot="1" x14ac:dyDescent="0.3">
      <c r="B9" s="74" t="s">
        <v>24</v>
      </c>
      <c r="C9" s="283"/>
      <c r="D9" s="276"/>
      <c r="E9" s="275"/>
      <c r="F9" s="276"/>
    </row>
    <row r="10" spans="2:10" ht="20.100000000000001" customHeight="1" thickBot="1" x14ac:dyDescent="0.3">
      <c r="B10" s="74" t="s">
        <v>25</v>
      </c>
      <c r="C10" s="283"/>
      <c r="D10" s="276"/>
      <c r="E10" s="275"/>
      <c r="F10" s="276"/>
    </row>
    <row r="11" spans="2:10" ht="20.100000000000001" customHeight="1" thickBot="1" x14ac:dyDescent="0.3">
      <c r="B11" s="74" t="s">
        <v>26</v>
      </c>
      <c r="C11" s="293"/>
      <c r="D11" s="294"/>
      <c r="E11" s="295"/>
      <c r="F11" s="296"/>
      <c r="J11" s="69"/>
    </row>
    <row r="12" spans="2:10" ht="20.100000000000001" customHeight="1" thickBot="1" x14ac:dyDescent="0.3">
      <c r="B12" s="74" t="s">
        <v>27</v>
      </c>
      <c r="C12" s="283"/>
      <c r="D12" s="276"/>
      <c r="E12" s="275"/>
      <c r="F12" s="276"/>
    </row>
    <row r="13" spans="2:10" ht="20.100000000000001" customHeight="1" thickBot="1" x14ac:dyDescent="0.3">
      <c r="B13" s="74" t="s">
        <v>28</v>
      </c>
      <c r="C13" s="283"/>
      <c r="D13" s="276"/>
      <c r="E13" s="275"/>
      <c r="F13" s="276"/>
    </row>
    <row r="14" spans="2:10" ht="20.100000000000001" customHeight="1" thickBot="1" x14ac:dyDescent="0.3">
      <c r="B14" s="74" t="s">
        <v>29</v>
      </c>
      <c r="C14" s="283"/>
      <c r="D14" s="276"/>
      <c r="E14" s="275"/>
      <c r="F14" s="276"/>
    </row>
    <row r="15" spans="2:10" ht="20.100000000000001" customHeight="1" thickBot="1" x14ac:dyDescent="0.3">
      <c r="B15" s="74" t="s">
        <v>30</v>
      </c>
      <c r="C15" s="283"/>
      <c r="D15" s="276"/>
      <c r="E15" s="275"/>
      <c r="F15" s="276"/>
    </row>
    <row r="16" spans="2:10" ht="20.100000000000001" customHeight="1" thickBot="1" x14ac:dyDescent="0.3">
      <c r="B16" s="74" t="s">
        <v>31</v>
      </c>
      <c r="C16" s="283"/>
      <c r="D16" s="276"/>
      <c r="E16" s="275"/>
      <c r="F16" s="276"/>
    </row>
    <row r="17" spans="2:14" ht="20.100000000000001" customHeight="1" thickBot="1" x14ac:dyDescent="0.3">
      <c r="B17" s="74" t="s">
        <v>32</v>
      </c>
      <c r="C17" s="283"/>
      <c r="D17" s="276"/>
      <c r="E17" s="275"/>
      <c r="F17" s="276"/>
    </row>
    <row r="18" spans="2:14" ht="20.100000000000001" customHeight="1" thickBot="1" x14ac:dyDescent="0.3">
      <c r="B18" s="74" t="s">
        <v>33</v>
      </c>
      <c r="C18" s="290">
        <v>18703.63</v>
      </c>
      <c r="D18" s="291"/>
      <c r="E18" s="290">
        <v>0</v>
      </c>
      <c r="F18" s="292"/>
    </row>
    <row r="19" spans="2:14" ht="20.100000000000001" customHeight="1" thickBot="1" x14ac:dyDescent="0.3">
      <c r="B19" s="74" t="s">
        <v>34</v>
      </c>
      <c r="C19" s="283"/>
      <c r="D19" s="276"/>
      <c r="E19" s="275"/>
      <c r="F19" s="276"/>
      <c r="J19" s="69"/>
    </row>
    <row r="20" spans="2:14" ht="20.100000000000001" customHeight="1" thickBot="1" x14ac:dyDescent="0.3">
      <c r="B20" s="74" t="s">
        <v>35</v>
      </c>
      <c r="C20" s="283"/>
      <c r="D20" s="276"/>
      <c r="E20" s="275"/>
      <c r="F20" s="276"/>
      <c r="H20" s="71"/>
      <c r="N20" s="71"/>
    </row>
    <row r="21" spans="2:14" ht="20.100000000000001" customHeight="1" thickBot="1" x14ac:dyDescent="0.3">
      <c r="B21" s="74" t="s">
        <v>36</v>
      </c>
      <c r="C21" s="283"/>
      <c r="D21" s="276"/>
      <c r="E21" s="275"/>
      <c r="F21" s="276"/>
    </row>
    <row r="22" spans="2:14" ht="20.100000000000001" customHeight="1" thickBot="1" x14ac:dyDescent="0.3">
      <c r="B22" s="74" t="s">
        <v>37</v>
      </c>
      <c r="C22" s="284"/>
      <c r="D22" s="285"/>
      <c r="E22" s="286"/>
      <c r="F22" s="285"/>
    </row>
    <row r="23" spans="2:14" ht="20.100000000000001" customHeight="1" thickBot="1" x14ac:dyDescent="0.3">
      <c r="B23" s="73" t="s">
        <v>38</v>
      </c>
      <c r="C23" s="287">
        <v>166384.19</v>
      </c>
      <c r="D23" s="287"/>
      <c r="E23" s="288">
        <v>0</v>
      </c>
      <c r="F23" s="289"/>
    </row>
    <row r="24" spans="2:14" ht="20.100000000000001" customHeight="1" thickBot="1" x14ac:dyDescent="0.3">
      <c r="B24" s="73" t="s">
        <v>39</v>
      </c>
      <c r="C24" s="279"/>
      <c r="D24" s="279"/>
      <c r="E24" s="280"/>
      <c r="F24" s="280"/>
    </row>
    <row r="25" spans="2:14" ht="20.100000000000001" customHeight="1" thickBot="1" x14ac:dyDescent="0.3">
      <c r="B25" s="73" t="s">
        <v>40</v>
      </c>
      <c r="C25" s="281"/>
      <c r="D25" s="282"/>
      <c r="E25" s="275"/>
      <c r="F25" s="276"/>
    </row>
    <row r="26" spans="2:14" ht="20.100000000000001" customHeight="1" thickBot="1" x14ac:dyDescent="0.3">
      <c r="B26" s="73" t="s">
        <v>41</v>
      </c>
      <c r="C26" s="281"/>
      <c r="D26" s="282"/>
      <c r="E26" s="275"/>
      <c r="F26" s="276"/>
    </row>
    <row r="27" spans="2:14" ht="20.100000000000001" customHeight="1" thickBot="1" x14ac:dyDescent="0.3">
      <c r="B27" s="73" t="s">
        <v>42</v>
      </c>
      <c r="C27" s="271">
        <v>747.39</v>
      </c>
      <c r="D27" s="271"/>
      <c r="E27" s="272">
        <v>0</v>
      </c>
      <c r="F27" s="272"/>
    </row>
    <row r="28" spans="2:14" ht="20.100000000000001" customHeight="1" thickBot="1" x14ac:dyDescent="0.3">
      <c r="B28" s="73" t="s">
        <v>47</v>
      </c>
      <c r="C28" s="273">
        <v>2450336.5</v>
      </c>
      <c r="D28" s="274"/>
      <c r="E28" s="275"/>
      <c r="F28" s="276"/>
    </row>
    <row r="29" spans="2:14" ht="20.100000000000001" customHeight="1" thickBot="1" x14ac:dyDescent="0.3">
      <c r="B29" s="73" t="s">
        <v>5</v>
      </c>
      <c r="C29" s="277">
        <f>SUM(C4:D28)</f>
        <v>24253065.66</v>
      </c>
      <c r="D29" s="278"/>
      <c r="E29" s="277">
        <f>SUM(E4:F28)</f>
        <v>1340.25</v>
      </c>
      <c r="F29" s="278"/>
    </row>
  </sheetData>
  <mergeCells count="55">
    <mergeCell ref="C5:D5"/>
    <mergeCell ref="E5:F5"/>
    <mergeCell ref="B2:F2"/>
    <mergeCell ref="C3:D3"/>
    <mergeCell ref="E3:F3"/>
    <mergeCell ref="C4:D4"/>
    <mergeCell ref="E4:F4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workbookViewId="0">
      <selection activeCell="F5" sqref="F5"/>
    </sheetView>
  </sheetViews>
  <sheetFormatPr defaultRowHeight="15" x14ac:dyDescent="0.25"/>
  <cols>
    <col min="1" max="6" width="9.140625" style="1"/>
    <col min="7" max="7" width="22.85546875" style="1" customWidth="1"/>
    <col min="8" max="8" width="8.42578125" style="1" bestFit="1" customWidth="1"/>
    <col min="9" max="16384" width="9.140625" style="1"/>
  </cols>
  <sheetData>
    <row r="1" spans="2:10" ht="15.75" thickBot="1" x14ac:dyDescent="0.3"/>
    <row r="2" spans="2:10" ht="15.75" thickBot="1" x14ac:dyDescent="0.3">
      <c r="B2" s="308" t="s">
        <v>16</v>
      </c>
      <c r="C2" s="309"/>
      <c r="D2" s="309"/>
      <c r="E2" s="309"/>
      <c r="F2" s="309"/>
      <c r="G2" s="309"/>
      <c r="H2" s="309"/>
      <c r="I2" s="309"/>
      <c r="J2" s="310"/>
    </row>
    <row r="3" spans="2:10" x14ac:dyDescent="0.25">
      <c r="B3" s="311" t="s">
        <v>17</v>
      </c>
      <c r="C3" s="312"/>
      <c r="D3" s="313" t="s">
        <v>18</v>
      </c>
      <c r="E3" s="314"/>
      <c r="F3" s="315" t="s">
        <v>19</v>
      </c>
      <c r="G3" s="315"/>
      <c r="H3" s="40" t="s">
        <v>5</v>
      </c>
      <c r="I3" s="316" t="s">
        <v>20</v>
      </c>
      <c r="J3" s="317"/>
    </row>
    <row r="4" spans="2:10" ht="16.5" thickBot="1" x14ac:dyDescent="0.3">
      <c r="B4" s="301">
        <v>2527</v>
      </c>
      <c r="C4" s="302"/>
      <c r="D4" s="303">
        <v>1860</v>
      </c>
      <c r="E4" s="304"/>
      <c r="F4" s="305">
        <v>713</v>
      </c>
      <c r="G4" s="305"/>
      <c r="H4" s="9">
        <f>SUM(B4:G4)</f>
        <v>5100</v>
      </c>
      <c r="I4" s="306">
        <v>4</v>
      </c>
      <c r="J4" s="307"/>
    </row>
  </sheetData>
  <sheetProtection password="CE28" sheet="1" objects="1" scenarios="1"/>
  <mergeCells count="9">
    <mergeCell ref="B4:C4"/>
    <mergeCell ref="D4:E4"/>
    <mergeCell ref="F4:G4"/>
    <mergeCell ref="I4:J4"/>
    <mergeCell ref="B2:J2"/>
    <mergeCell ref="B3:C3"/>
    <mergeCell ref="D3:E3"/>
    <mergeCell ref="F3:G3"/>
    <mergeCell ref="I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pane ySplit="2" topLeftCell="A3" activePane="bottomLeft" state="frozen"/>
      <selection pane="bottomLeft" activeCell="F17" sqref="F17"/>
    </sheetView>
  </sheetViews>
  <sheetFormatPr defaultRowHeight="15" x14ac:dyDescent="0.25"/>
  <cols>
    <col min="1" max="1" width="3.85546875" style="1" customWidth="1"/>
    <col min="2" max="2" width="25.28515625" style="1" customWidth="1"/>
    <col min="3" max="3" width="18.85546875" style="1" customWidth="1"/>
    <col min="4" max="4" width="21.28515625" style="1" customWidth="1"/>
    <col min="5" max="5" width="18" style="1" customWidth="1"/>
    <col min="6" max="6" width="20.7109375" style="1" customWidth="1"/>
    <col min="7" max="7" width="17.42578125" style="1" customWidth="1"/>
    <col min="8" max="16384" width="9.140625" style="1"/>
  </cols>
  <sheetData>
    <row r="1" spans="2:7" ht="15.75" thickBot="1" x14ac:dyDescent="0.3"/>
    <row r="2" spans="2:7" ht="30" customHeight="1" thickBot="1" x14ac:dyDescent="0.3">
      <c r="B2" s="41" t="s">
        <v>43</v>
      </c>
      <c r="C2" s="42" t="s">
        <v>56</v>
      </c>
      <c r="D2" s="42" t="s">
        <v>57</v>
      </c>
      <c r="E2" s="42" t="s">
        <v>58</v>
      </c>
      <c r="F2" s="42" t="s">
        <v>59</v>
      </c>
      <c r="G2" s="43" t="s">
        <v>5</v>
      </c>
    </row>
    <row r="3" spans="2:7" ht="30" customHeight="1" thickBot="1" x14ac:dyDescent="0.3">
      <c r="B3" s="3" t="s">
        <v>44</v>
      </c>
      <c r="C3" s="46"/>
      <c r="D3" s="46"/>
      <c r="E3" s="46"/>
      <c r="F3" s="47"/>
      <c r="G3" s="48">
        <f>SUM(C3:F3)</f>
        <v>0</v>
      </c>
    </row>
    <row r="4" spans="2:7" ht="30" customHeight="1" thickBot="1" x14ac:dyDescent="0.3">
      <c r="B4" s="4" t="s">
        <v>45</v>
      </c>
      <c r="C4" s="49"/>
      <c r="D4" s="49"/>
      <c r="E4" s="49"/>
      <c r="F4" s="47"/>
      <c r="G4" s="48">
        <f t="shared" ref="G4:G28" si="0">SUM(C4:F4)</f>
        <v>0</v>
      </c>
    </row>
    <row r="5" spans="2:7" ht="30" customHeight="1" thickBot="1" x14ac:dyDescent="0.3">
      <c r="B5" s="5" t="s">
        <v>46</v>
      </c>
      <c r="C5" s="50"/>
      <c r="D5" s="50"/>
      <c r="E5" s="50"/>
      <c r="F5" s="47"/>
      <c r="G5" s="48">
        <f t="shared" si="0"/>
        <v>0</v>
      </c>
    </row>
    <row r="6" spans="2:7" ht="30" customHeight="1" thickBot="1" x14ac:dyDescent="0.3">
      <c r="B6" s="6" t="s">
        <v>21</v>
      </c>
      <c r="C6" s="46"/>
      <c r="D6" s="46"/>
      <c r="E6" s="46"/>
      <c r="F6" s="51"/>
      <c r="G6" s="48">
        <f t="shared" si="0"/>
        <v>0</v>
      </c>
    </row>
    <row r="7" spans="2:7" ht="30" customHeight="1" thickBot="1" x14ac:dyDescent="0.3">
      <c r="B7" s="6" t="s">
        <v>22</v>
      </c>
      <c r="C7" s="46"/>
      <c r="D7" s="46"/>
      <c r="E7" s="46"/>
      <c r="F7" s="51"/>
      <c r="G7" s="48">
        <f t="shared" si="0"/>
        <v>0</v>
      </c>
    </row>
    <row r="8" spans="2:7" ht="30" customHeight="1" thickBot="1" x14ac:dyDescent="0.3">
      <c r="B8" s="6" t="s">
        <v>23</v>
      </c>
      <c r="C8" s="46"/>
      <c r="D8" s="46"/>
      <c r="E8" s="46"/>
      <c r="F8" s="51"/>
      <c r="G8" s="48">
        <f t="shared" si="0"/>
        <v>0</v>
      </c>
    </row>
    <row r="9" spans="2:7" ht="30" customHeight="1" thickBot="1" x14ac:dyDescent="0.3">
      <c r="B9" s="6" t="s">
        <v>24</v>
      </c>
      <c r="C9" s="46"/>
      <c r="D9" s="46"/>
      <c r="E9" s="46"/>
      <c r="F9" s="51"/>
      <c r="G9" s="48">
        <f t="shared" si="0"/>
        <v>0</v>
      </c>
    </row>
    <row r="10" spans="2:7" ht="30" customHeight="1" thickBot="1" x14ac:dyDescent="0.3">
      <c r="B10" s="6" t="s">
        <v>25</v>
      </c>
      <c r="C10" s="46"/>
      <c r="D10" s="46"/>
      <c r="E10" s="46"/>
      <c r="F10" s="51"/>
      <c r="G10" s="48">
        <f t="shared" si="0"/>
        <v>0</v>
      </c>
    </row>
    <row r="11" spans="2:7" ht="30" customHeight="1" thickBot="1" x14ac:dyDescent="0.3">
      <c r="B11" s="6" t="s">
        <v>26</v>
      </c>
      <c r="C11" s="46"/>
      <c r="D11" s="46"/>
      <c r="E11" s="46"/>
      <c r="F11" s="51"/>
      <c r="G11" s="48">
        <f t="shared" si="0"/>
        <v>0</v>
      </c>
    </row>
    <row r="12" spans="2:7" ht="30" customHeight="1" thickBot="1" x14ac:dyDescent="0.3">
      <c r="B12" s="6" t="s">
        <v>27</v>
      </c>
      <c r="C12" s="46"/>
      <c r="D12" s="46"/>
      <c r="E12" s="46"/>
      <c r="F12" s="51"/>
      <c r="G12" s="48">
        <f t="shared" si="0"/>
        <v>0</v>
      </c>
    </row>
    <row r="13" spans="2:7" ht="30" customHeight="1" thickBot="1" x14ac:dyDescent="0.3">
      <c r="B13" s="6" t="s">
        <v>28</v>
      </c>
      <c r="C13" s="46"/>
      <c r="D13" s="46"/>
      <c r="E13" s="46"/>
      <c r="F13" s="51"/>
      <c r="G13" s="48">
        <f t="shared" si="0"/>
        <v>0</v>
      </c>
    </row>
    <row r="14" spans="2:7" ht="30" customHeight="1" thickBot="1" x14ac:dyDescent="0.3">
      <c r="B14" s="6" t="s">
        <v>29</v>
      </c>
      <c r="C14" s="46"/>
      <c r="D14" s="46"/>
      <c r="E14" s="46"/>
      <c r="F14" s="51"/>
      <c r="G14" s="48">
        <f t="shared" si="0"/>
        <v>0</v>
      </c>
    </row>
    <row r="15" spans="2:7" ht="30" customHeight="1" thickBot="1" x14ac:dyDescent="0.3">
      <c r="B15" s="6" t="s">
        <v>30</v>
      </c>
      <c r="C15" s="46"/>
      <c r="D15" s="46"/>
      <c r="E15" s="46"/>
      <c r="F15" s="51"/>
      <c r="G15" s="48">
        <f t="shared" si="0"/>
        <v>0</v>
      </c>
    </row>
    <row r="16" spans="2:7" ht="30" customHeight="1" thickBot="1" x14ac:dyDescent="0.3">
      <c r="B16" s="6" t="s">
        <v>31</v>
      </c>
      <c r="C16" s="46"/>
      <c r="D16" s="46"/>
      <c r="E16" s="46"/>
      <c r="F16" s="51"/>
      <c r="G16" s="48">
        <f t="shared" si="0"/>
        <v>0</v>
      </c>
    </row>
    <row r="17" spans="2:7" ht="30" customHeight="1" thickBot="1" x14ac:dyDescent="0.3">
      <c r="B17" s="6" t="s">
        <v>32</v>
      </c>
      <c r="C17" s="52">
        <v>0</v>
      </c>
      <c r="D17" s="46">
        <v>0</v>
      </c>
      <c r="E17" s="53">
        <v>0</v>
      </c>
      <c r="F17" s="51"/>
      <c r="G17" s="48">
        <f t="shared" si="0"/>
        <v>0</v>
      </c>
    </row>
    <row r="18" spans="2:7" ht="30" customHeight="1" thickBot="1" x14ac:dyDescent="0.3">
      <c r="B18" s="6" t="s">
        <v>33</v>
      </c>
      <c r="C18" s="54"/>
      <c r="D18" s="46"/>
      <c r="E18" s="54"/>
      <c r="F18" s="51"/>
      <c r="G18" s="48">
        <f t="shared" si="0"/>
        <v>0</v>
      </c>
    </row>
    <row r="19" spans="2:7" ht="30" customHeight="1" thickBot="1" x14ac:dyDescent="0.3">
      <c r="B19" s="6" t="s">
        <v>34</v>
      </c>
      <c r="C19" s="46"/>
      <c r="D19" s="46"/>
      <c r="E19" s="46"/>
      <c r="F19" s="51"/>
      <c r="G19" s="48">
        <f t="shared" si="0"/>
        <v>0</v>
      </c>
    </row>
    <row r="20" spans="2:7" ht="30" customHeight="1" thickBot="1" x14ac:dyDescent="0.3">
      <c r="B20" s="6" t="s">
        <v>35</v>
      </c>
      <c r="C20" s="46"/>
      <c r="D20" s="46"/>
      <c r="E20" s="46"/>
      <c r="F20" s="51"/>
      <c r="G20" s="48">
        <f t="shared" si="0"/>
        <v>0</v>
      </c>
    </row>
    <row r="21" spans="2:7" ht="30" customHeight="1" thickBot="1" x14ac:dyDescent="0.3">
      <c r="B21" s="6" t="s">
        <v>36</v>
      </c>
      <c r="C21" s="46"/>
      <c r="D21" s="46"/>
      <c r="E21" s="46"/>
      <c r="F21" s="51"/>
      <c r="G21" s="48">
        <f t="shared" si="0"/>
        <v>0</v>
      </c>
    </row>
    <row r="22" spans="2:7" ht="30" customHeight="1" thickBot="1" x14ac:dyDescent="0.3">
      <c r="B22" s="6" t="s">
        <v>37</v>
      </c>
      <c r="C22" s="55"/>
      <c r="D22" s="56"/>
      <c r="E22" s="57"/>
      <c r="F22" s="51"/>
      <c r="G22" s="48">
        <f t="shared" si="0"/>
        <v>0</v>
      </c>
    </row>
    <row r="23" spans="2:7" ht="30" customHeight="1" thickBot="1" x14ac:dyDescent="0.3">
      <c r="B23" s="7" t="s">
        <v>38</v>
      </c>
      <c r="C23" s="58"/>
      <c r="D23" s="59"/>
      <c r="E23" s="60"/>
      <c r="F23" s="51"/>
      <c r="G23" s="48">
        <f t="shared" si="0"/>
        <v>0</v>
      </c>
    </row>
    <row r="24" spans="2:7" ht="30" customHeight="1" thickBot="1" x14ac:dyDescent="0.3">
      <c r="B24" s="7" t="s">
        <v>39</v>
      </c>
      <c r="C24" s="61"/>
      <c r="D24" s="61"/>
      <c r="E24" s="61"/>
      <c r="F24" s="51"/>
      <c r="G24" s="48">
        <f t="shared" si="0"/>
        <v>0</v>
      </c>
    </row>
    <row r="25" spans="2:7" ht="30" customHeight="1" thickBot="1" x14ac:dyDescent="0.3">
      <c r="B25" s="7" t="s">
        <v>40</v>
      </c>
      <c r="C25" s="62"/>
      <c r="D25" s="61"/>
      <c r="E25" s="61"/>
      <c r="F25" s="51"/>
      <c r="G25" s="48">
        <f t="shared" si="0"/>
        <v>0</v>
      </c>
    </row>
    <row r="26" spans="2:7" ht="30" customHeight="1" thickBot="1" x14ac:dyDescent="0.3">
      <c r="B26" s="7" t="s">
        <v>41</v>
      </c>
      <c r="C26" s="63"/>
      <c r="D26" s="63"/>
      <c r="E26" s="63"/>
      <c r="F26" s="51"/>
      <c r="G26" s="48">
        <f t="shared" si="0"/>
        <v>0</v>
      </c>
    </row>
    <row r="27" spans="2:7" ht="30" customHeight="1" thickBot="1" x14ac:dyDescent="0.3">
      <c r="B27" s="7" t="s">
        <v>42</v>
      </c>
      <c r="C27" s="50"/>
      <c r="D27" s="64"/>
      <c r="E27" s="65"/>
      <c r="F27" s="51"/>
      <c r="G27" s="48">
        <f t="shared" si="0"/>
        <v>0</v>
      </c>
    </row>
    <row r="28" spans="2:7" ht="30" customHeight="1" thickBot="1" x14ac:dyDescent="0.3">
      <c r="B28" s="7" t="s">
        <v>47</v>
      </c>
      <c r="C28" s="50"/>
      <c r="D28" s="64"/>
      <c r="E28" s="65"/>
      <c r="F28" s="51"/>
      <c r="G28" s="48">
        <f t="shared" si="0"/>
        <v>0</v>
      </c>
    </row>
    <row r="29" spans="2:7" ht="30" customHeight="1" thickBot="1" x14ac:dyDescent="0.3">
      <c r="B29" s="44" t="s">
        <v>5</v>
      </c>
      <c r="C29" s="66"/>
      <c r="D29" s="66"/>
      <c r="E29" s="66"/>
      <c r="F29" s="67"/>
      <c r="G29" s="48">
        <f>SUM(G3:G28)</f>
        <v>0</v>
      </c>
    </row>
  </sheetData>
  <pageMargins left="0.39370078740157483" right="0" top="0.39370078740157483" bottom="0" header="0" footer="0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zoomScale="87" zoomScaleNormal="87" workbookViewId="0">
      <selection activeCell="J22" sqref="C22:J22"/>
    </sheetView>
  </sheetViews>
  <sheetFormatPr defaultRowHeight="15" x14ac:dyDescent="0.25"/>
  <cols>
    <col min="1" max="1" width="3.140625" style="1" customWidth="1"/>
    <col min="2" max="2" width="25.85546875" style="1" customWidth="1"/>
    <col min="3" max="3" width="21.85546875" style="1" customWidth="1"/>
    <col min="4" max="4" width="19" style="1" customWidth="1"/>
    <col min="5" max="5" width="19.28515625" style="1" customWidth="1"/>
    <col min="6" max="6" width="17.42578125" style="1" customWidth="1"/>
    <col min="7" max="7" width="20.42578125" style="1" customWidth="1"/>
    <col min="8" max="8" width="17.28515625" style="1" customWidth="1"/>
    <col min="9" max="9" width="15.140625" style="1" customWidth="1"/>
    <col min="10" max="10" width="22" style="1" customWidth="1"/>
    <col min="11" max="16384" width="9.140625" style="1"/>
  </cols>
  <sheetData>
    <row r="1" spans="2:10" ht="15.75" thickBot="1" x14ac:dyDescent="0.3"/>
    <row r="2" spans="2:10" ht="32.25" customHeight="1" thickBot="1" x14ac:dyDescent="0.3">
      <c r="B2" s="318" t="s">
        <v>43</v>
      </c>
      <c r="C2" s="42" t="s">
        <v>67</v>
      </c>
      <c r="D2" s="42" t="s">
        <v>68</v>
      </c>
      <c r="E2" s="42" t="s">
        <v>69</v>
      </c>
      <c r="F2" s="42" t="s">
        <v>70</v>
      </c>
      <c r="G2" s="42" t="s">
        <v>71</v>
      </c>
      <c r="H2" s="42" t="s">
        <v>72</v>
      </c>
      <c r="I2" s="42" t="s">
        <v>73</v>
      </c>
      <c r="J2" s="320" t="s">
        <v>74</v>
      </c>
    </row>
    <row r="3" spans="2:10" ht="33.75" customHeight="1" thickBot="1" x14ac:dyDescent="0.3">
      <c r="B3" s="319"/>
      <c r="C3" s="42" t="s">
        <v>60</v>
      </c>
      <c r="D3" s="42" t="s">
        <v>61</v>
      </c>
      <c r="E3" s="42" t="s">
        <v>62</v>
      </c>
      <c r="F3" s="45" t="s">
        <v>63</v>
      </c>
      <c r="G3" s="45" t="s">
        <v>64</v>
      </c>
      <c r="H3" s="45" t="s">
        <v>65</v>
      </c>
      <c r="I3" s="45" t="s">
        <v>66</v>
      </c>
      <c r="J3" s="321"/>
    </row>
    <row r="4" spans="2:10" ht="32.1" customHeight="1" thickBot="1" x14ac:dyDescent="0.3">
      <c r="B4" s="3" t="s">
        <v>44</v>
      </c>
      <c r="C4" s="97" t="s">
        <v>89</v>
      </c>
      <c r="D4" s="97" t="s">
        <v>90</v>
      </c>
      <c r="E4" s="97" t="s">
        <v>91</v>
      </c>
      <c r="F4" s="97" t="s">
        <v>92</v>
      </c>
      <c r="G4" s="97" t="s">
        <v>94</v>
      </c>
      <c r="H4" s="97" t="s">
        <v>93</v>
      </c>
      <c r="I4" s="97" t="s">
        <v>94</v>
      </c>
      <c r="J4" s="75">
        <f>C4+D4+E4+F4+G4+H4+I4</f>
        <v>144917098.58000001</v>
      </c>
    </row>
    <row r="5" spans="2:10" ht="32.1" customHeight="1" thickBot="1" x14ac:dyDescent="0.3">
      <c r="B5" s="6" t="s">
        <v>21</v>
      </c>
      <c r="C5" s="88">
        <v>1550996.49</v>
      </c>
      <c r="D5" s="88">
        <v>246132.17</v>
      </c>
      <c r="E5" s="88">
        <v>81714.19</v>
      </c>
      <c r="F5" s="88">
        <v>0</v>
      </c>
      <c r="G5" s="88">
        <v>0</v>
      </c>
      <c r="H5" s="88">
        <v>0</v>
      </c>
      <c r="I5" s="88">
        <v>0</v>
      </c>
      <c r="J5" s="75">
        <f t="shared" ref="J5:J21" si="0">SUM(C5:I5)</f>
        <v>1878842.8499999999</v>
      </c>
    </row>
    <row r="6" spans="2:10" ht="32.1" customHeight="1" thickBot="1" x14ac:dyDescent="0.3">
      <c r="B6" s="6" t="s">
        <v>22</v>
      </c>
      <c r="C6" s="89">
        <v>898896.32</v>
      </c>
      <c r="D6" s="89">
        <v>148316.59</v>
      </c>
      <c r="E6" s="89">
        <v>80089.38</v>
      </c>
      <c r="F6" s="88">
        <v>0</v>
      </c>
      <c r="G6" s="88">
        <v>0</v>
      </c>
      <c r="H6" s="88">
        <v>0</v>
      </c>
      <c r="I6" s="88">
        <v>0</v>
      </c>
      <c r="J6" s="75">
        <f t="shared" si="0"/>
        <v>1127302.29</v>
      </c>
    </row>
    <row r="7" spans="2:10" ht="32.1" customHeight="1" thickBot="1" x14ac:dyDescent="0.3">
      <c r="B7" s="6" t="s">
        <v>23</v>
      </c>
      <c r="C7" s="89">
        <v>9520639.3800000008</v>
      </c>
      <c r="D7" s="89">
        <v>1802832.86</v>
      </c>
      <c r="E7" s="89">
        <v>362606.77</v>
      </c>
      <c r="F7" s="89">
        <v>3165.9</v>
      </c>
      <c r="G7" s="89">
        <v>0</v>
      </c>
      <c r="H7" s="89">
        <v>0</v>
      </c>
      <c r="I7" s="90">
        <v>0</v>
      </c>
      <c r="J7" s="75">
        <f t="shared" si="0"/>
        <v>11689244.91</v>
      </c>
    </row>
    <row r="8" spans="2:10" ht="32.1" customHeight="1" thickBot="1" x14ac:dyDescent="0.3">
      <c r="B8" s="6" t="s">
        <v>24</v>
      </c>
      <c r="C8" s="91">
        <v>6145057.3099999996</v>
      </c>
      <c r="D8" s="91">
        <v>1174455.1200000001</v>
      </c>
      <c r="E8" s="91">
        <v>373087.6</v>
      </c>
      <c r="F8" s="91">
        <v>11925.85</v>
      </c>
      <c r="G8" s="104">
        <v>0</v>
      </c>
      <c r="H8" s="104">
        <v>0</v>
      </c>
      <c r="I8" s="104">
        <v>0</v>
      </c>
      <c r="J8" s="81">
        <f t="shared" si="0"/>
        <v>7704525.879999999</v>
      </c>
    </row>
    <row r="9" spans="2:10" ht="32.1" customHeight="1" thickBot="1" x14ac:dyDescent="0.3">
      <c r="B9" s="6" t="s">
        <v>25</v>
      </c>
      <c r="C9" s="99">
        <v>1988948.38</v>
      </c>
      <c r="D9" s="99">
        <v>335119.09999999998</v>
      </c>
      <c r="E9" s="99">
        <f>30411.8</f>
        <v>30411.8</v>
      </c>
      <c r="F9" s="99">
        <v>0</v>
      </c>
      <c r="G9" s="103">
        <v>0</v>
      </c>
      <c r="H9" s="103">
        <v>0</v>
      </c>
      <c r="I9" s="103">
        <v>0</v>
      </c>
      <c r="J9" s="75">
        <f t="shared" si="0"/>
        <v>2354479.2799999998</v>
      </c>
    </row>
    <row r="10" spans="2:10" ht="32.1" customHeight="1" thickBot="1" x14ac:dyDescent="0.3">
      <c r="B10" s="6" t="s">
        <v>26</v>
      </c>
      <c r="C10" s="100">
        <v>2172060.7400000002</v>
      </c>
      <c r="D10" s="101">
        <v>379532.99</v>
      </c>
      <c r="E10" s="100">
        <v>88699.81</v>
      </c>
      <c r="F10" s="92">
        <v>738</v>
      </c>
      <c r="G10" s="102">
        <v>0</v>
      </c>
      <c r="H10" s="100">
        <v>0</v>
      </c>
      <c r="I10" s="102">
        <v>0</v>
      </c>
      <c r="J10" s="75">
        <f t="shared" si="0"/>
        <v>2641031.5400000005</v>
      </c>
    </row>
    <row r="11" spans="2:10" ht="32.1" customHeight="1" thickBot="1" x14ac:dyDescent="0.3">
      <c r="B11" s="6" t="s">
        <v>27</v>
      </c>
      <c r="C11" s="89">
        <v>9994583.6199999992</v>
      </c>
      <c r="D11" s="89">
        <v>1816075.9</v>
      </c>
      <c r="E11" s="89">
        <v>556581.41</v>
      </c>
      <c r="F11" s="89">
        <v>0</v>
      </c>
      <c r="G11" s="93">
        <v>0</v>
      </c>
      <c r="H11" s="92">
        <v>0</v>
      </c>
      <c r="I11" s="93">
        <v>0</v>
      </c>
      <c r="J11" s="75">
        <f t="shared" si="0"/>
        <v>12367240.93</v>
      </c>
    </row>
    <row r="12" spans="2:10" ht="32.1" customHeight="1" thickBot="1" x14ac:dyDescent="0.3">
      <c r="B12" s="6" t="s">
        <v>28</v>
      </c>
      <c r="C12" s="89">
        <v>6147998.7199999997</v>
      </c>
      <c r="D12" s="89">
        <v>1071063.3700000001</v>
      </c>
      <c r="E12" s="89">
        <v>420026.96</v>
      </c>
      <c r="F12" s="89">
        <v>7069.22</v>
      </c>
      <c r="G12" s="93">
        <v>0</v>
      </c>
      <c r="H12" s="89">
        <v>0</v>
      </c>
      <c r="I12" s="93">
        <v>0</v>
      </c>
      <c r="J12" s="75">
        <f t="shared" si="0"/>
        <v>7646158.2699999996</v>
      </c>
    </row>
    <row r="13" spans="2:10" ht="32.1" customHeight="1" thickBot="1" x14ac:dyDescent="0.3">
      <c r="B13" s="6" t="s">
        <v>29</v>
      </c>
      <c r="C13" s="89">
        <v>852922.66</v>
      </c>
      <c r="D13" s="89">
        <v>147353.45000000001</v>
      </c>
      <c r="E13" s="89">
        <v>60808.89</v>
      </c>
      <c r="F13" s="89">
        <v>0</v>
      </c>
      <c r="G13" s="93">
        <v>0</v>
      </c>
      <c r="H13" s="89">
        <v>0</v>
      </c>
      <c r="I13" s="93">
        <v>0</v>
      </c>
      <c r="J13" s="75">
        <f t="shared" si="0"/>
        <v>1061085</v>
      </c>
    </row>
    <row r="14" spans="2:10" ht="32.1" customHeight="1" thickBot="1" x14ac:dyDescent="0.3">
      <c r="B14" s="6" t="s">
        <v>30</v>
      </c>
      <c r="C14" s="89">
        <v>1212453.3799999999</v>
      </c>
      <c r="D14" s="89">
        <v>200227.47</v>
      </c>
      <c r="E14" s="89">
        <v>87282.02</v>
      </c>
      <c r="F14" s="89">
        <v>0</v>
      </c>
      <c r="G14" s="93">
        <v>0</v>
      </c>
      <c r="H14" s="89">
        <v>0</v>
      </c>
      <c r="I14" s="93">
        <v>0</v>
      </c>
      <c r="J14" s="75">
        <f t="shared" si="0"/>
        <v>1499962.8699999999</v>
      </c>
    </row>
    <row r="15" spans="2:10" ht="32.1" customHeight="1" thickBot="1" x14ac:dyDescent="0.3">
      <c r="B15" s="6" t="s">
        <v>31</v>
      </c>
      <c r="C15" s="94">
        <v>3785438.62</v>
      </c>
      <c r="D15" s="95">
        <v>613150.13</v>
      </c>
      <c r="E15" s="96">
        <v>149428.88</v>
      </c>
      <c r="F15" s="89">
        <v>0</v>
      </c>
      <c r="G15" s="93">
        <v>0</v>
      </c>
      <c r="H15" s="89">
        <v>0</v>
      </c>
      <c r="I15" s="93">
        <v>0</v>
      </c>
      <c r="J15" s="75">
        <f t="shared" si="0"/>
        <v>4548017.63</v>
      </c>
    </row>
    <row r="16" spans="2:10" ht="32.1" customHeight="1" thickBot="1" x14ac:dyDescent="0.3">
      <c r="B16" s="6" t="s">
        <v>32</v>
      </c>
      <c r="C16" s="77">
        <v>4167264.61</v>
      </c>
      <c r="D16" s="78">
        <v>722026.24</v>
      </c>
      <c r="E16" s="79">
        <v>160418.57</v>
      </c>
      <c r="F16" s="78">
        <v>0</v>
      </c>
      <c r="G16" s="78">
        <v>27.5</v>
      </c>
      <c r="H16" s="78">
        <v>0</v>
      </c>
      <c r="I16" s="80">
        <v>0</v>
      </c>
      <c r="J16" s="75">
        <f>SUM(C16:I16)</f>
        <v>5049736.92</v>
      </c>
    </row>
    <row r="17" spans="2:10" ht="32.1" customHeight="1" thickBot="1" x14ac:dyDescent="0.3">
      <c r="B17" s="6" t="s">
        <v>33</v>
      </c>
      <c r="C17" s="98">
        <v>594512.51</v>
      </c>
      <c r="D17" s="98">
        <v>95950.97</v>
      </c>
      <c r="E17" s="98">
        <v>24234.7</v>
      </c>
      <c r="F17" s="78">
        <v>0</v>
      </c>
      <c r="G17" s="98">
        <v>0</v>
      </c>
      <c r="H17" s="78">
        <v>0</v>
      </c>
      <c r="I17" s="80">
        <v>0</v>
      </c>
      <c r="J17" s="75">
        <f t="shared" si="0"/>
        <v>714698.17999999993</v>
      </c>
    </row>
    <row r="18" spans="2:10" ht="32.1" customHeight="1" thickBot="1" x14ac:dyDescent="0.3">
      <c r="B18" s="6" t="s">
        <v>34</v>
      </c>
      <c r="C18" s="99">
        <v>10121269</v>
      </c>
      <c r="D18" s="99">
        <v>1878290.66</v>
      </c>
      <c r="E18" s="99">
        <v>614583.48</v>
      </c>
      <c r="F18" s="99">
        <v>7095.72</v>
      </c>
      <c r="G18" s="98">
        <v>0</v>
      </c>
      <c r="H18" s="78">
        <v>0</v>
      </c>
      <c r="I18" s="80">
        <v>0</v>
      </c>
      <c r="J18" s="75">
        <f t="shared" si="0"/>
        <v>12621238.860000001</v>
      </c>
    </row>
    <row r="19" spans="2:10" ht="32.1" customHeight="1" thickBot="1" x14ac:dyDescent="0.3">
      <c r="B19" s="6" t="s">
        <v>35</v>
      </c>
      <c r="C19" s="98">
        <v>3859459.61</v>
      </c>
      <c r="D19" s="98">
        <v>580787.67000000004</v>
      </c>
      <c r="E19" s="98">
        <v>167064.82999999999</v>
      </c>
      <c r="F19" s="98">
        <v>0</v>
      </c>
      <c r="G19" s="98">
        <v>0</v>
      </c>
      <c r="H19" s="98">
        <v>0</v>
      </c>
      <c r="I19" s="98">
        <v>0</v>
      </c>
      <c r="J19" s="75">
        <f t="shared" si="0"/>
        <v>4607312.1100000003</v>
      </c>
    </row>
    <row r="20" spans="2:10" ht="32.1" customHeight="1" thickBot="1" x14ac:dyDescent="0.3">
      <c r="B20" s="6" t="s">
        <v>36</v>
      </c>
      <c r="C20" s="76"/>
      <c r="D20" s="76"/>
      <c r="E20" s="76"/>
      <c r="F20" s="76"/>
      <c r="G20" s="76"/>
      <c r="H20" s="76"/>
      <c r="I20" s="76"/>
      <c r="J20" s="75">
        <f t="shared" si="0"/>
        <v>0</v>
      </c>
    </row>
    <row r="21" spans="2:10" ht="32.1" customHeight="1" thickBot="1" x14ac:dyDescent="0.3">
      <c r="B21" s="6" t="s">
        <v>37</v>
      </c>
      <c r="C21" s="98">
        <v>6241933.8499999996</v>
      </c>
      <c r="D21" s="98">
        <v>1104484.33</v>
      </c>
      <c r="E21" s="98">
        <v>90932</v>
      </c>
      <c r="F21" s="98">
        <v>43.25</v>
      </c>
      <c r="G21" s="98">
        <v>0</v>
      </c>
      <c r="H21" s="98">
        <v>0</v>
      </c>
      <c r="I21" s="98">
        <v>0</v>
      </c>
      <c r="J21" s="75">
        <f t="shared" si="0"/>
        <v>7437393.4299999997</v>
      </c>
    </row>
    <row r="22" spans="2:10" ht="32.1" customHeight="1" thickBot="1" x14ac:dyDescent="0.3">
      <c r="B22" s="44" t="s">
        <v>5</v>
      </c>
      <c r="C22" s="75">
        <f t="shared" ref="C22:I22" si="1">SUM(C5:C21)</f>
        <v>69254435.199999988</v>
      </c>
      <c r="D22" s="75">
        <f t="shared" si="1"/>
        <v>12315799.020000001</v>
      </c>
      <c r="E22" s="75">
        <f t="shared" si="1"/>
        <v>3347971.2899999996</v>
      </c>
      <c r="F22" s="75">
        <f t="shared" si="1"/>
        <v>30037.940000000002</v>
      </c>
      <c r="G22" s="75">
        <f t="shared" si="1"/>
        <v>27.5</v>
      </c>
      <c r="H22" s="75">
        <f t="shared" si="1"/>
        <v>0</v>
      </c>
      <c r="I22" s="75">
        <f t="shared" si="1"/>
        <v>0</v>
      </c>
      <c r="J22" s="75">
        <f>SUM(J5:J21)</f>
        <v>84948270.950000018</v>
      </c>
    </row>
    <row r="23" spans="2:10" x14ac:dyDescent="0.25">
      <c r="C23" s="72"/>
      <c r="D23" s="72"/>
      <c r="E23" s="72"/>
      <c r="F23" s="72"/>
      <c r="G23" s="72"/>
      <c r="H23" s="72"/>
      <c r="I23" s="72"/>
      <c r="J23" s="72"/>
    </row>
    <row r="24" spans="2:10" x14ac:dyDescent="0.25">
      <c r="C24" s="72"/>
      <c r="D24" s="72"/>
      <c r="E24" s="72"/>
      <c r="F24" s="72"/>
      <c r="G24" s="72"/>
      <c r="H24" s="72"/>
      <c r="I24" s="72"/>
      <c r="J24" s="72"/>
    </row>
  </sheetData>
  <mergeCells count="2">
    <mergeCell ref="B2:B3"/>
    <mergeCell ref="J2:J3"/>
  </mergeCells>
  <pageMargins left="0.39370078740157483" right="0" top="0.39370078740157483" bottom="0" header="0" footer="0"/>
  <pageSetup paperSize="9" scale="75" orientation="landscape" r:id="rId1"/>
  <ignoredErrors>
    <ignoredError sqref="J22" formulaRange="1"/>
    <ignoredError sqref="C4:G4 H4:I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YENİ TABLO</vt:lpstr>
      <vt:lpstr>Personel Sayıları</vt:lpstr>
      <vt:lpstr>GELİR-GİDER</vt:lpstr>
      <vt:lpstr>MÜKELLEF SAYILARI</vt:lpstr>
      <vt:lpstr>Red Ve İade</vt:lpstr>
      <vt:lpstr>Davalar</vt:lpstr>
      <vt:lpstr>BÜTÇE GELİRLERİ</vt:lpstr>
      <vt:lpstr>BÜTÇE GİDERLERİ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2019-02-20T07:36:16Z</dcterms:modified>
</cp:coreProperties>
</file>